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18008 - LC Zahradníkův kout" sheetId="2" state="visible" r:id="rId3"/>
    <sheet name="Pokyny pro vyplnění" sheetId="3" state="visible" r:id="rId4"/>
  </sheets>
  <definedNames>
    <definedName function="false" hidden="false" localSheetId="1" name="_xlnm.Print_Area" vbProcedure="false">'18008 - LC Zahradníkův kout'!$C$4:$J$34,'18008 - LC Zahradníkův kout'!$C$40:$J$63,'18008 - LC Zahradníkův kout'!$C$69:$K$419</definedName>
    <definedName function="false" hidden="false" localSheetId="1" name="_xlnm.Print_Titles" vbProcedure="false">'18008 - LC Zahradníkův kout'!$79:$79</definedName>
    <definedName function="false" hidden="true" localSheetId="1" name="_xlnm._FilterDatabase" vbProcedure="false">'18008 - LC Zahradníkův kout'!$C$79:$K$419</definedName>
    <definedName function="false" hidden="false" localSheetId="2" name="_xlnm.Print_Area" vbProcedure="false">'Pokyny pro vyplnění'!$B$2:$K$69,'Pokyny pro vyplnění'!$B$72:$K$116,'Pokyny pro vyplnění'!$B$119:$K$188,'Pokyny pro vyplnění'!$B$196:$K$216</definedName>
    <definedName function="false" hidden="false" localSheetId="0" name="_xlnm.Print_Area" vbProcedure="false">'Rekapitulace stavby'!$D$4:$AO$33,'Rekapitulace stavby'!$C$39:$AQ$53</definedName>
    <definedName function="false" hidden="false" localSheetId="0" name="_xlnm.Print_Titles" vbProcedure="false">'Rekapitulace stavby'!$49:$49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<sst xmlns="http://schemas.openxmlformats.org/spreadsheetml/2006/main" count="3762" uniqueCount="741">
  <si>
    <t xml:space="preserve">Export VZ</t>
  </si>
  <si>
    <t xml:space="preserve">List obsahuje:</t>
  </si>
  <si>
    <t xml:space="preserve">1) Rekapitulace stavby</t>
  </si>
  <si>
    <t xml:space="preserve">2) Rekapitulace objektů stavby a soupisů prací</t>
  </si>
  <si>
    <t xml:space="preserve">3.0</t>
  </si>
  <si>
    <t xml:space="preserve">ZAMOK</t>
  </si>
  <si>
    <t xml:space="preserve">False</t>
  </si>
  <si>
    <t xml:space="preserve">{3a07d120-c912-4840-b423-7b741e789a01}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</si>
  <si>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</si>
  <si>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</si>
  <si>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</si>
  <si>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</si>
  <si>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</si>
  <si>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</si>
  <si>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</si>
  <si>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</si>
  <si>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18008</t>
  </si>
  <si>
    <t xml:space="preserve">Měnit lze pouze buňky se žlutým podbarvením!_x005F_x000D_
_x005F_x000D_
1) v Rekapitulaci stavby vyplňte údaje o Uchazeči (přenesou se do ostatních sestav i v jiných listech)_x005F_x000D_
_x005F_x000D_
2) na vybraných listech vyplňte v sestavě Soupis prací ceny u položek_x005F_x000D_
_x005F_x000D_
Podrobnosti k vyplnění naleznete na poslední záložce s Pokyny pro vyplnění</t>
  </si>
  <si>
    <t xml:space="preserve">Stavba:</t>
  </si>
  <si>
    <t xml:space="preserve">LC Zahradníkův kout</t>
  </si>
  <si>
    <t xml:space="preserve">KSO:</t>
  </si>
  <si>
    <t xml:space="preserve">CC-CZ:</t>
  </si>
  <si>
    <t xml:space="preserve">Místo:</t>
  </si>
  <si>
    <t xml:space="preserve">k.ú. Nové Město na Moravě</t>
  </si>
  <si>
    <t xml:space="preserve">Datum:</t>
  </si>
  <si>
    <t xml:space="preserve">5.3.2018</t>
  </si>
  <si>
    <t xml:space="preserve">Zadavatel:</t>
  </si>
  <si>
    <t xml:space="preserve">IČ:</t>
  </si>
  <si>
    <t xml:space="preserve">Nové Město na Moravě</t>
  </si>
  <si>
    <t xml:space="preserve">DIČ:</t>
  </si>
  <si>
    <t xml:space="preserve">Uchazeč:</t>
  </si>
  <si>
    <t xml:space="preserve">Vyplň údaj</t>
  </si>
  <si>
    <t xml:space="preserve">Projektant:</t>
  </si>
  <si>
    <t xml:space="preserve">02628830</t>
  </si>
  <si>
    <t xml:space="preserve">Greendesign, s.r.o.</t>
  </si>
  <si>
    <t xml:space="preserve">CZ02628830</t>
  </si>
  <si>
    <t xml:space="preserve">True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</si>
  <si>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</si>
  <si>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</si>
  <si>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</si>
  <si>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</si>
  <si>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</si>
  <si>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</si>
  <si>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</si>
  <si>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</si>
  <si>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</si>
  <si>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</si>
  <si>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</si>
  <si>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</si>
  <si>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</si>
  <si>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</si>
  <si>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</si>
  <si>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</si>
  <si>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</si>
  <si>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Objekt, Soupis prací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</si>
  <si>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</si>
  <si>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</si>
  <si>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</si>
  <si>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</si>
  <si>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</si>
  <si>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</si>
  <si>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</si>
  <si>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</si>
  <si>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</si>
  <si>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</si>
  <si>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</si>
  <si>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</si>
  <si>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</si>
  <si>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</si>
  <si>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</si>
  <si>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stavby celkem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</si>
  <si>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</si>
  <si>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</si>
  <si>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</si>
  <si>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</si>
  <si>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</si>
  <si>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</si>
  <si>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</si>
  <si>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</si>
  <si>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1) Krycí list soupisu</t>
  </si>
  <si>
    <t xml:space="preserve">2) Rekapitulace</t>
  </si>
  <si>
    <t xml:space="preserve">3) Soupis prací</t>
  </si>
  <si>
    <t xml:space="preserve">Zpět na list:</t>
  </si>
  <si>
    <t xml:space="preserve">Rekapitulace stavby</t>
  </si>
  <si>
    <t xml:space="preserve">křoviny</t>
  </si>
  <si>
    <t xml:space="preserve">300</t>
  </si>
  <si>
    <t xml:space="preserve">2</t>
  </si>
  <si>
    <t xml:space="preserve">pa30</t>
  </si>
  <si>
    <t xml:space="preserve">105</t>
  </si>
  <si>
    <t xml:space="preserve">KRYCÍ LIST SOUPISU</t>
  </si>
  <si>
    <t xml:space="preserve">pa50</t>
  </si>
  <si>
    <t xml:space="preserve">53</t>
  </si>
  <si>
    <t xml:space="preserve">pa70</t>
  </si>
  <si>
    <t xml:space="preserve">18</t>
  </si>
  <si>
    <t xml:space="preserve">pa90</t>
  </si>
  <si>
    <t xml:space="preserve">11</t>
  </si>
  <si>
    <t xml:space="preserve">rovnaninaTP</t>
  </si>
  <si>
    <t xml:space="preserve">12</t>
  </si>
  <si>
    <t xml:space="preserve">odkop</t>
  </si>
  <si>
    <t xml:space="preserve">1702,25</t>
  </si>
  <si>
    <t xml:space="preserve">rovnaninaHP</t>
  </si>
  <si>
    <t xml:space="preserve">vodoteč</t>
  </si>
  <si>
    <t xml:space="preserve">20</t>
  </si>
  <si>
    <t xml:space="preserve">rýhy</t>
  </si>
  <si>
    <t xml:space="preserve">69,7</t>
  </si>
  <si>
    <t xml:space="preserve">skládka2</t>
  </si>
  <si>
    <t xml:space="preserve">49,526</t>
  </si>
  <si>
    <t xml:space="preserve">násyp</t>
  </si>
  <si>
    <t xml:space="preserve">750</t>
  </si>
  <si>
    <t xml:space="preserve">zásyp</t>
  </si>
  <si>
    <t xml:space="preserve">6,97</t>
  </si>
  <si>
    <t xml:space="preserve">nájezdy</t>
  </si>
  <si>
    <t xml:space="preserve">1039</t>
  </si>
  <si>
    <t xml:space="preserve">skládka1</t>
  </si>
  <si>
    <t xml:space="preserve">1742,424</t>
  </si>
  <si>
    <t xml:space="preserve">REKAPITULACE ČLENĚNÍ SOUPISU PRACÍ</t>
  </si>
  <si>
    <t xml:space="preserve">Kód dílu - Popis</t>
  </si>
  <si>
    <t xml:space="preserve">Cena celkem [CZK]</t>
  </si>
  <si>
    <t xml:space="preserve">Náklady soupisu celkem</t>
  </si>
  <si>
    <t xml:space="preserve">-1</t>
  </si>
  <si>
    <t xml:space="preserve"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</si>
  <si>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</si>
  <si>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</si>
  <si>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</si>
  <si>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</si>
  <si>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práce-bourání</t>
  </si>
  <si>
    <t xml:space="preserve">    997 - Přesun sutě</t>
  </si>
  <si>
    <t xml:space="preserve">    998 - Přesun hmot</t>
  </si>
  <si>
    <t xml:space="preserve">Ostatní - Ostatní</t>
  </si>
  <si>
    <t xml:space="preserve">    999 - Ostatní náklady</t>
  </si>
  <si>
    <t xml:space="preserve">SOUPIS PRACÍ</t>
  </si>
  <si>
    <t xml:space="preserve">PČ</t>
  </si>
  <si>
    <t xml:space="preserve">Popis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</si>
  <si>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</si>
  <si>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</si>
  <si>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</si>
  <si>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</si>
  <si>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Poznámka</t>
  </si>
  <si>
    <t xml:space="preserve">J. Nh [h]</t>
  </si>
  <si>
    <t xml:space="preserve">Nh celkem [h]</t>
  </si>
  <si>
    <t xml:space="preserve">J. hmotnost_x005F_x000D_
[t]</t>
  </si>
  <si>
    <t xml:space="preserve">Hmotnost_x005F_x000D_
celkem [t]</t>
  </si>
  <si>
    <t xml:space="preserve">J. suť [t]</t>
  </si>
  <si>
    <t xml:space="preserve">Suť Celkem [t]</t>
  </si>
  <si>
    <t xml:space="preserve">HSV</t>
  </si>
  <si>
    <t xml:space="preserve">Práce a dodávky HSV</t>
  </si>
  <si>
    <t xml:space="preserve">ROZPOCET</t>
  </si>
  <si>
    <t xml:space="preserve">Zemní práce</t>
  </si>
  <si>
    <t xml:space="preserve">K</t>
  </si>
  <si>
    <t xml:space="preserve">111201101</t>
  </si>
  <si>
    <t xml:space="preserve">Odstranění křovin a stromů s odstraněním kořenů průměru kmene do 100 mm do sklonu terénu 1 : 5, při celkové ploše do 1 000 m2</t>
  </si>
  <si>
    <t xml:space="preserve">m2</t>
  </si>
  <si>
    <t xml:space="preserve">CS ÚRS 2017 01</t>
  </si>
  <si>
    <t xml:space="preserve">4</t>
  </si>
  <si>
    <t xml:space="preserve">-1434464376</t>
  </si>
  <si>
    <t xml:space="preserve">VV</t>
  </si>
  <si>
    <t xml:space="preserve">"likvidace náletových dřevin"</t>
  </si>
  <si>
    <t xml:space="preserve">Součet</t>
  </si>
  <si>
    <t xml:space="preserve">112201101</t>
  </si>
  <si>
    <t xml:space="preserve">Odstranění pařezů s jejich vykopáním, vytrháním nebo odstřelením, s přesekáním kořenů průměru přes 100 do 300 mm</t>
  </si>
  <si>
    <t xml:space="preserve">kus</t>
  </si>
  <si>
    <t xml:space="preserve">CS ÚRS 2016 01</t>
  </si>
  <si>
    <t xml:space="preserve">340649581</t>
  </si>
  <si>
    <t xml:space="preserve">"vytržení pařezů v místech stavby"</t>
  </si>
  <si>
    <t xml:space="preserve">3</t>
  </si>
  <si>
    <t xml:space="preserve">112201102</t>
  </si>
  <si>
    <t xml:space="preserve">Odstranění pařezů s jejich vykopáním, vytrháním nebo odstřelením, s přesekáním kořenů průměru přes 300 do 500 mm</t>
  </si>
  <si>
    <t xml:space="preserve">-220261710</t>
  </si>
  <si>
    <t xml:space="preserve">112201103</t>
  </si>
  <si>
    <t xml:space="preserve">Odstranění pařezů s jejich vykopáním, vytrháním nebo odstřelením, s přesekáním kořenů průměru přes 500 do 700 mm</t>
  </si>
  <si>
    <t xml:space="preserve">-232369722</t>
  </si>
  <si>
    <t xml:space="preserve">5</t>
  </si>
  <si>
    <t xml:space="preserve">112201104</t>
  </si>
  <si>
    <t xml:space="preserve">Odstranění pařezů s jejich vykopáním, vytrháním nebo odstřelením, s přesekáním kořenů průměru přes 700 do 900 mm</t>
  </si>
  <si>
    <t xml:space="preserve">337408156</t>
  </si>
  <si>
    <t xml:space="preserve">6</t>
  </si>
  <si>
    <t xml:space="preserve">122201102</t>
  </si>
  <si>
    <t xml:space="preserve">Odkopávky a prokopávky nezapažené s přehozením výkopku na vzdálenost do 3 m nebo s naložením na dopravní prostředek v hornině tř. 3 přes 100 do 1 000 m3</t>
  </si>
  <si>
    <t xml:space="preserve">m3</t>
  </si>
  <si>
    <t xml:space="preserve">1397806258</t>
  </si>
  <si>
    <t xml:space="preserve">"odkop pro vybudování zemní pláně"</t>
  </si>
  <si>
    <t xml:space="preserve">1690,25</t>
  </si>
  <si>
    <t xml:space="preserve">Mezisoučet</t>
  </si>
  <si>
    <t xml:space="preserve">"odkop pro opevnění nátoku a výtoku trubního propustku"</t>
  </si>
  <si>
    <t xml:space="preserve">" TP1  km 0,100 " 2*(2*1,5)</t>
  </si>
  <si>
    <t xml:space="preserve">" TP2  km 0,364 " 2*(2*1,5)</t>
  </si>
  <si>
    <t xml:space="preserve">Součet (30%)</t>
  </si>
  <si>
    <t xml:space="preserve">1702,25*0,3 'Přepočtené koeficientem množství</t>
  </si>
  <si>
    <t xml:space="preserve">7</t>
  </si>
  <si>
    <t xml:space="preserve">122201109</t>
  </si>
  <si>
    <t xml:space="preserve">Odkopávky a prokopávky nezapažené s přehozením výkopku na vzdálenost do 3 m nebo s naložením na dopravní prostředek v hornině tř. 3 Příplatek k cenám za lepivost horniny tř. 3</t>
  </si>
  <si>
    <t xml:space="preserve">1485193739</t>
  </si>
  <si>
    <t xml:space="preserve">odkop*0,3*0,2</t>
  </si>
  <si>
    <t xml:space="preserve">8</t>
  </si>
  <si>
    <t xml:space="preserve">122301102</t>
  </si>
  <si>
    <t xml:space="preserve">Odkopávky a prokopávky nezapažené s přehozením výkopku na vzdálenost do 3 m nebo s naložením na dopravní prostředek v hornině tř. 4 přes 100 do 1 000 m3</t>
  </si>
  <si>
    <t xml:space="preserve">1574260206</t>
  </si>
  <si>
    <t xml:space="preserve">odkop*0,675</t>
  </si>
  <si>
    <t xml:space="preserve">9</t>
  </si>
  <si>
    <t xml:space="preserve">122301109</t>
  </si>
  <si>
    <t xml:space="preserve">Odkopávky a prokopávky nezapažené s přehozením výkopku na vzdálenost do 3 m nebo s naložením na dopravní prostředek v hornině tř. 4 Příplatek k cenám za lepivost horniny tř. 4</t>
  </si>
  <si>
    <t xml:space="preserve">-1923770464</t>
  </si>
  <si>
    <t xml:space="preserve">odkop*0,675*0,2</t>
  </si>
  <si>
    <t xml:space="preserve">10</t>
  </si>
  <si>
    <t xml:space="preserve">122401102</t>
  </si>
  <si>
    <t xml:space="preserve">Odkopávky a prokopávky nezapažené s přehozením výkopku na vzdálenost do 3 m nebo s naložením na dopravní prostředek v hornině tř. 5 přes 100 do 1 000 m3</t>
  </si>
  <si>
    <t xml:space="preserve">-2009843311</t>
  </si>
  <si>
    <t xml:space="preserve">odkop*0,025</t>
  </si>
  <si>
    <t xml:space="preserve">129203101</t>
  </si>
  <si>
    <t xml:space="preserve">Čištění otevřených koryt vodotečí s přehozením rozpojeného nánosu do 3 m nebo s naložením na dopravní prostředek při šířce původního dna do 5m a hloubce koryta do 2,5 m v hornině tř. 3</t>
  </si>
  <si>
    <t xml:space="preserve">513817484</t>
  </si>
  <si>
    <t xml:space="preserve">"čištění výtoku a nátoku trubních propustků"</t>
  </si>
  <si>
    <t xml:space="preserve">" TP1  km 0,100 " 2*(10*0,5)</t>
  </si>
  <si>
    <t xml:space="preserve">" TP2  km 0,364 " 2*(10*0,5)</t>
  </si>
  <si>
    <t xml:space="preserve">132201201</t>
  </si>
  <si>
    <t xml:space="preserve">Hloubení zapažených i nezapažených rýh šířky přes 600 do 2 000 mm s urovnáním dna do předepsaného profilu a spádu v hornině tř. 3 do 100 m3</t>
  </si>
  <si>
    <t xml:space="preserve">-2141936510</t>
  </si>
  <si>
    <t xml:space="preserve">"hloubení rýh pro potrubí trubního propustku"</t>
  </si>
  <si>
    <t xml:space="preserve">" TP1  km 0,100 " 6*2,75</t>
  </si>
  <si>
    <t xml:space="preserve">" TP2  km 0,364 " 6*2,75</t>
  </si>
  <si>
    <t xml:space="preserve">"hloubení rýh pro čela trubního propustku"</t>
  </si>
  <si>
    <t xml:space="preserve">" TP1  km 0,100 " 2*7,3</t>
  </si>
  <si>
    <t xml:space="preserve">" TP2  km 0,364 " 2*7,3</t>
  </si>
  <si>
    <t xml:space="preserve">"příčný drén"</t>
  </si>
  <si>
    <t xml:space="preserve">" DP1  km 0,249 " (1*5*1)+(5*0,5)</t>
  </si>
  <si>
    <t xml:space="preserve">69,7*0,3 'Přepočtené koeficientem množství</t>
  </si>
  <si>
    <t xml:space="preserve">13</t>
  </si>
  <si>
    <t xml:space="preserve">132201209</t>
  </si>
  <si>
    <t xml:space="preserve">Hloubení zapažených i nezapažených rýh šířky přes 600 do 2 000 mm s urovnáním dna do předepsaného profilu a spádu v hornině tř. 3 Příplatek k cenám za lepivost horniny tř. 3</t>
  </si>
  <si>
    <t xml:space="preserve">259479780</t>
  </si>
  <si>
    <t xml:space="preserve">rýhy*0,3*0,2</t>
  </si>
  <si>
    <t xml:space="preserve">14</t>
  </si>
  <si>
    <t xml:space="preserve">132301201</t>
  </si>
  <si>
    <t xml:space="preserve">Hloubení zapažených i nezapažených rýh šířky přes 600 do 2 000 mm s urovnáním dna do předepsaného profilu a spádu v hornině tř. 4 do 100 m3</t>
  </si>
  <si>
    <t xml:space="preserve">1922855015</t>
  </si>
  <si>
    <t xml:space="preserve">rýhy*0,6</t>
  </si>
  <si>
    <t xml:space="preserve">132301209</t>
  </si>
  <si>
    <t xml:space="preserve">Hloubení zapažených i nezapažených rýh šířky přes 600 do 2 000 mm s urovnáním dna do předepsaného profilu a spádu v hornině tř. 4 Příplatek k cenám za lepivost horniny tř. 4</t>
  </si>
  <si>
    <t xml:space="preserve">1499299557</t>
  </si>
  <si>
    <t xml:space="preserve">rýhy*0,6*0,2</t>
  </si>
  <si>
    <t xml:space="preserve">16</t>
  </si>
  <si>
    <t xml:space="preserve">132401201</t>
  </si>
  <si>
    <t xml:space="preserve">Hloubení zapažených i nezapažených rýh šířky přes 600 do 2 000 mm s urovnáním dna do předepsaného profilu a spádu s použitím trhavin v hornině tř. 5 pro jakékoliv množství</t>
  </si>
  <si>
    <t xml:space="preserve">-282088105</t>
  </si>
  <si>
    <t xml:space="preserve">rýhy*0,1</t>
  </si>
  <si>
    <t xml:space="preserve">17</t>
  </si>
  <si>
    <t xml:space="preserve">162201421</t>
  </si>
  <si>
    <t xml:space="preserve">Vodorovné přemístění větví, kmenů nebo pařezů s naložením, složením a dopravou do 1000 m pařezů kmenů, průměru přes 100 do 300 mm</t>
  </si>
  <si>
    <t xml:space="preserve">-1912599177</t>
  </si>
  <si>
    <t xml:space="preserve">"přesun přebytečných pařezů"</t>
  </si>
  <si>
    <t xml:space="preserve">162201422</t>
  </si>
  <si>
    <t xml:space="preserve">Vodorovné přemístění větví, kmenů nebo pařezů s naložením, složením a dopravou do 1000 m pařezů kmenů, průměru přes 300 do 500 mm</t>
  </si>
  <si>
    <t xml:space="preserve">-1308242404</t>
  </si>
  <si>
    <t xml:space="preserve">19</t>
  </si>
  <si>
    <t xml:space="preserve">162201423</t>
  </si>
  <si>
    <t xml:space="preserve">Vodorovné přemístění větví, kmenů nebo pařezů s naložením, složením a dopravou do 1000 m pařezů kmenů, průměru přes 500 do 700 mm</t>
  </si>
  <si>
    <t xml:space="preserve">-1830603605</t>
  </si>
  <si>
    <t xml:space="preserve">162501101</t>
  </si>
  <si>
    <t xml:space="preserve">Vodorovné přemístění výkopku nebo sypaniny po suchu na obvyklém dopravním prostředku, bez naložení výkopku, avšak se složením bez rozhrnutí z horniny tř. 1 až 4 na vzdálenost přes 2 000 do 2 500 m</t>
  </si>
  <si>
    <t xml:space="preserve">-727981803</t>
  </si>
  <si>
    <t xml:space="preserve">"přesun přebytečného výkopku"</t>
  </si>
  <si>
    <t xml:space="preserve">rýhy*0,9</t>
  </si>
  <si>
    <t xml:space="preserve">odkop*0,975</t>
  </si>
  <si>
    <t xml:space="preserve">162501151</t>
  </si>
  <si>
    <t xml:space="preserve">Vodorovné přemístění výkopku nebo sypaniny po suchu na obvyklém dopravním prostředku, bez naložení výkopku, avšak se složením bez rozhrnutí z horniny tř. 5 až 7 na vzdálenost přes 2 000 do 2 500 m</t>
  </si>
  <si>
    <t xml:space="preserve">1631647627</t>
  </si>
  <si>
    <t xml:space="preserve">22</t>
  </si>
  <si>
    <t xml:space="preserve">171101101</t>
  </si>
  <si>
    <t xml:space="preserve"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</si>
  <si>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 xml:space="preserve">-1077797773</t>
  </si>
  <si>
    <t xml:space="preserve">"násyp pro zemní pláň"</t>
  </si>
  <si>
    <t xml:space="preserve">550</t>
  </si>
  <si>
    <t xml:space="preserve">"násyp pro skládky a nájezdy"</t>
  </si>
  <si>
    <t xml:space="preserve">200</t>
  </si>
  <si>
    <t xml:space="preserve">23</t>
  </si>
  <si>
    <t xml:space="preserve">171201201</t>
  </si>
  <si>
    <t xml:space="preserve">Uložení sypaniny na skládky</t>
  </si>
  <si>
    <t xml:space="preserve">2001390873</t>
  </si>
  <si>
    <t xml:space="preserve">"uložení přebytečného výkopku"</t>
  </si>
  <si>
    <t xml:space="preserve">-zásyp</t>
  </si>
  <si>
    <t xml:space="preserve">-násyp</t>
  </si>
  <si>
    <t xml:space="preserve">24</t>
  </si>
  <si>
    <t xml:space="preserve">174101101</t>
  </si>
  <si>
    <t xml:space="preserve">Zásyp sypaninou z jakékoliv horniny s uložením výkopku ve vrstvách se zhutněním jam, šachet, rýh nebo kolem objektů v těchto vykopávkách</t>
  </si>
  <si>
    <t xml:space="preserve">359462620</t>
  </si>
  <si>
    <t xml:space="preserve">"zásyp kolem objektů"</t>
  </si>
  <si>
    <t xml:space="preserve">25</t>
  </si>
  <si>
    <t xml:space="preserve">174201201</t>
  </si>
  <si>
    <t xml:space="preserve">Zásyp jam po pařezech výkopkem z horniny získané při dobývání pařezů s hrubým urovnáním povrchu zasypávky průměru pařezu přes 100 do 300 mm</t>
  </si>
  <si>
    <t xml:space="preserve">1711345366</t>
  </si>
  <si>
    <t xml:space="preserve">"zásyp jam po těžbě pařezů"</t>
  </si>
  <si>
    <t xml:space="preserve">26</t>
  </si>
  <si>
    <t xml:space="preserve">174201202</t>
  </si>
  <si>
    <t xml:space="preserve">Zásyp jam po pařezech výkopkem z horniny získané při dobývání pařezů s hrubým urovnáním povrchu zasypávky průměru pařezu přes 300 do 500 mm</t>
  </si>
  <si>
    <t xml:space="preserve">-1938616949</t>
  </si>
  <si>
    <t xml:space="preserve">27</t>
  </si>
  <si>
    <t xml:space="preserve">174201203</t>
  </si>
  <si>
    <t xml:space="preserve">Zásyp jam po pařezech výkopkem z horniny získané při dobývání pařezů s hrubým urovnáním povrchu zasypávky průměru pařezu přes 500 do 700 mm</t>
  </si>
  <si>
    <t xml:space="preserve">178236469</t>
  </si>
  <si>
    <t xml:space="preserve">28</t>
  </si>
  <si>
    <t xml:space="preserve">174201204</t>
  </si>
  <si>
    <t xml:space="preserve">Zásyp jam po pařezech výkopkem z horniny získané při dobývání pařezů s hrubým urovnáním povrchu zasypávky průměru pařezu přes 700 do 900 mm</t>
  </si>
  <si>
    <t xml:space="preserve">1345815242</t>
  </si>
  <si>
    <t xml:space="preserve">29</t>
  </si>
  <si>
    <t xml:space="preserve">181951102</t>
  </si>
  <si>
    <t xml:space="preserve">Úprava pláně vyrovnáním výškových rozdílů v hornině tř. 1 až 4 se zhutněním</t>
  </si>
  <si>
    <t xml:space="preserve">-1833127493</t>
  </si>
  <si>
    <t xml:space="preserve">"úprava pláně"</t>
  </si>
  <si>
    <t xml:space="preserve">" C4  km 0,000 - 1,989 " 1989*3,70</t>
  </si>
  <si>
    <t xml:space="preserve">"úprava povrchu pod potrubím TP"</t>
  </si>
  <si>
    <t xml:space="preserve">" TP1  km 0,100 " 6*1,4</t>
  </si>
  <si>
    <t xml:space="preserve">" TP2  km 0,364 " 6*1,4</t>
  </si>
  <si>
    <t xml:space="preserve">"úprava povrchů pro nájezdy"</t>
  </si>
  <si>
    <t xml:space="preserve">" O1  km 0,000 " 436</t>
  </si>
  <si>
    <t xml:space="preserve">" N1  km 0,015  - vlevo" 54</t>
  </si>
  <si>
    <t xml:space="preserve">" N2  km 0,070  - vpravo" 26</t>
  </si>
  <si>
    <t xml:space="preserve">" N3  km 0,315  - vpravo" 31</t>
  </si>
  <si>
    <t xml:space="preserve">" N4  km 0,479  - vlevo" 55</t>
  </si>
  <si>
    <t xml:space="preserve">" N5  km 0,816  - vpravo" 52</t>
  </si>
  <si>
    <t xml:space="preserve">" N6  km 0,667  - vpravo" 41</t>
  </si>
  <si>
    <t xml:space="preserve">" N7  km 1,634  - vlevo" 116</t>
  </si>
  <si>
    <t xml:space="preserve">" N8  km 1,689  - vpravo" 58</t>
  </si>
  <si>
    <t xml:space="preserve">" N9  km 1,899  - vlevo" 70</t>
  </si>
  <si>
    <t xml:space="preserve">" N10  km 1,913  - vlevo" 26</t>
  </si>
  <si>
    <t xml:space="preserve">" N11  km 1,917  - vpravo" 29</t>
  </si>
  <si>
    <t xml:space="preserve">" N12  km 0,816  - vlevo" 45</t>
  </si>
  <si>
    <t xml:space="preserve">"úprava dna drénu"</t>
  </si>
  <si>
    <t xml:space="preserve">" DP1  km 0,249 " 1*5</t>
  </si>
  <si>
    <t xml:space="preserve">30</t>
  </si>
  <si>
    <t xml:space="preserve">182101101</t>
  </si>
  <si>
    <t xml:space="preserve">Svahování trvalých svahů do projektovaných profilů s potřebným přemístěním výkopku při svahování v zářezech v hornině tř. 1 až 4</t>
  </si>
  <si>
    <t xml:space="preserve">-25768083</t>
  </si>
  <si>
    <t xml:space="preserve">"svahování při zemní pláni"</t>
  </si>
  <si>
    <t xml:space="preserve">1850</t>
  </si>
  <si>
    <t xml:space="preserve">31</t>
  </si>
  <si>
    <t xml:space="preserve">182201101</t>
  </si>
  <si>
    <t xml:space="preserve">Svahování trvalých svahů do projektovaných profilů s potřebným přemístěním výkopku při svahování násypů v jakékoliv hornině</t>
  </si>
  <si>
    <t xml:space="preserve">-1271526609</t>
  </si>
  <si>
    <t xml:space="preserve">1238</t>
  </si>
  <si>
    <t xml:space="preserve">32</t>
  </si>
  <si>
    <t xml:space="preserve">R1623</t>
  </si>
  <si>
    <t xml:space="preserve">Převedení vody potrubím včetně čerpání a pohotovosti</t>
  </si>
  <si>
    <t xml:space="preserve">m</t>
  </si>
  <si>
    <t xml:space="preserve">1524472286</t>
  </si>
  <si>
    <t xml:space="preserve">P</t>
  </si>
  <si>
    <t xml:space="preserve">Poznámka k položce:
Obsahem položky jsou veškeré práce spojené s převedením vody potřebného pro výstavbu příčného, nebo podélného odvodnění po celou dobu provádění stavby. 
Součásti položky je např.:vytvoření zemní hrázky, potrubí pro převedení vody, čerpání vody, čerpací sousatava, doprava, pohotovost čerpací soupravy, atd.... </t>
  </si>
  <si>
    <t xml:space="preserve">"převedení vody pro TP"</t>
  </si>
  <si>
    <t xml:space="preserve">" TP1  km 0,100 " 6</t>
  </si>
  <si>
    <t xml:space="preserve">" TP2  km 0,364 " 6</t>
  </si>
  <si>
    <t xml:space="preserve">33</t>
  </si>
  <si>
    <t xml:space="preserve">RG01</t>
  </si>
  <si>
    <t xml:space="preserve">Likvidace odstraněných křovin a stromů průměru kmene do 100 mm pro jakoukoliv plochu</t>
  </si>
  <si>
    <t xml:space="preserve">-280797073</t>
  </si>
  <si>
    <t xml:space="preserve">Poznámka k položce:
Obsahem položky je likvidace odstraněných křovin a dřevin prům. do 100 mm pro jakoukoliv plochu. Součásti položky je např. pálení (pouze v případě písemného odsouhlasení investrem akce), štěpkování, drcení atd, vodorovná doprava do 1 km, atd. </t>
  </si>
  <si>
    <t xml:space="preserve">"likvidace křovin"</t>
  </si>
  <si>
    <t xml:space="preserve">Zakládání</t>
  </si>
  <si>
    <t xml:space="preserve">34</t>
  </si>
  <si>
    <t xml:space="preserve">212792211</t>
  </si>
  <si>
    <t xml:space="preserve">Odvodnění mostní opěry z plastových trub drenážní potrubí flexibilní DN 100</t>
  </si>
  <si>
    <t xml:space="preserve">2021731291</t>
  </si>
  <si>
    <t xml:space="preserve">"drén"</t>
  </si>
  <si>
    <t xml:space="preserve">" DP1  km 0,249 " 6</t>
  </si>
  <si>
    <t xml:space="preserve">35</t>
  </si>
  <si>
    <t xml:space="preserve">273362021</t>
  </si>
  <si>
    <t xml:space="preserve">Výztuž základů desek ze svařovaných sítí z drátů typu KARI</t>
  </si>
  <si>
    <t xml:space="preserve">t</t>
  </si>
  <si>
    <t xml:space="preserve">-1782763281</t>
  </si>
  <si>
    <t xml:space="preserve">"výztuž podkladního betonu trubního propustku z kari 8/100/100"</t>
  </si>
  <si>
    <t xml:space="preserve">" TP1  km 0,100 " (6*1,4)*7,9/1000</t>
  </si>
  <si>
    <t xml:space="preserve">" TP2  km 0,364 " (6*1,4)*7,9/1000</t>
  </si>
  <si>
    <t xml:space="preserve">Vodorovné konstrukce</t>
  </si>
  <si>
    <t xml:space="preserve">36</t>
  </si>
  <si>
    <t xml:space="preserve">451315125</t>
  </si>
  <si>
    <t xml:space="preserve">Podkladní a výplňové vrstvy z betonu prostého tloušťky do 150 mm, z betonu C 16/20</t>
  </si>
  <si>
    <t xml:space="preserve">-183431799</t>
  </si>
  <si>
    <t xml:space="preserve">"podkladní beton pro potrubí trubního propustku"</t>
  </si>
  <si>
    <t xml:space="preserve">37</t>
  </si>
  <si>
    <t xml:space="preserve">462512161</t>
  </si>
  <si>
    <t xml:space="preserve">Zához z lomového kamene neupraveného provedený ze břehu nebo z lešení, do sucha nebo do vody záhozového, hmotnost jednotlivých kamenů do 200 kg bez výplně mezer</t>
  </si>
  <si>
    <t xml:space="preserve">-1282788094</t>
  </si>
  <si>
    <t xml:space="preserve">" DP1  km 0,249 " 5*0,5</t>
  </si>
  <si>
    <t xml:space="preserve">38</t>
  </si>
  <si>
    <t xml:space="preserve">463211152</t>
  </si>
  <si>
    <t xml:space="preserve">Rovnanina z lomového kamene neupraveného pro podélné i příčné objekty objemu přes 3 m3, z kamene tříděného, s urovnáním líce a vyklínováním spár úlomky kamene hmotnost jednotlivých kamenů přes 80 do 200 kg</t>
  </si>
  <si>
    <t xml:space="preserve">146220069</t>
  </si>
  <si>
    <t xml:space="preserve">"opevnění nátoku a výtoku trubního a hospodářského propustku"</t>
  </si>
  <si>
    <t xml:space="preserve">39</t>
  </si>
  <si>
    <t xml:space="preserve">467951230</t>
  </si>
  <si>
    <t xml:space="preserve">Práh dřevěný z výřezů pro stavební účely zajištění na vzdušné straně pilotami D od 150 do 190 mm, délky od 1,5 do 1,8 m, zaraženými v osové vzdálenosti od 1 do 3 m dvojitý z kulatiny D přes 290 do 400 mm</t>
  </si>
  <si>
    <t xml:space="preserve">-1952937892</t>
  </si>
  <si>
    <t xml:space="preserve">"stabilizace opevnění trubních propustků"</t>
  </si>
  <si>
    <t xml:space="preserve">" TP1  km 0,100 " 3</t>
  </si>
  <si>
    <t xml:space="preserve">" TP2  km 0,364 " 3</t>
  </si>
  <si>
    <t xml:space="preserve">40</t>
  </si>
  <si>
    <t xml:space="preserve">R1612</t>
  </si>
  <si>
    <t xml:space="preserve">Ocelová svodnice, dodávka včetně montáže</t>
  </si>
  <si>
    <t xml:space="preserve">-332267706</t>
  </si>
  <si>
    <t xml:space="preserve">Poznámka k položce:
Obsahem položky je dodávka včetně montáže ocelové svodnice. 
Součástí položky je např.: zemní práce, vodorovná doprava, ocelová svodnice, tl. plechu 5 mm, D 400 (40 tun), obsyp, hutnění, zabudování, odvodňovací rýha, nátěr okrajů za komunikací, atd. 
</t>
  </si>
  <si>
    <t xml:space="preserve">"nové svodnice"</t>
  </si>
  <si>
    <t xml:space="preserve">" SV1  km 0,408 - 0,580 " 6*1</t>
  </si>
  <si>
    <t xml:space="preserve">" SV2  km 0,580 - 0,630 " 6*1</t>
  </si>
  <si>
    <t xml:space="preserve">" SV3  km 0,870 - 1,130 " 6*2</t>
  </si>
  <si>
    <t xml:space="preserve">" SV4  km 1,260 - 1,400 " 6*3</t>
  </si>
  <si>
    <t xml:space="preserve">" SV5  km 1,700 - 1,850 " 6*3</t>
  </si>
  <si>
    <t xml:space="preserve">Komunikace</t>
  </si>
  <si>
    <t xml:space="preserve">41</t>
  </si>
  <si>
    <t xml:space="preserve">564651111</t>
  </si>
  <si>
    <t xml:space="preserve">Podklad z kameniva hrubého drceného vel. 63-125 mm, s rozprostřením a zhutněním, po zhutnění tl. 150 mm</t>
  </si>
  <si>
    <t xml:space="preserve">1706562863</t>
  </si>
  <si>
    <t xml:space="preserve">42</t>
  </si>
  <si>
    <t xml:space="preserve">564671111</t>
  </si>
  <si>
    <t xml:space="preserve">Podklad z kameniva hrubého drceného vel. 63-125 mm, s rozprostřením a zhutněním, po zhutnění tl. 250 mm</t>
  </si>
  <si>
    <t xml:space="preserve">96113876</t>
  </si>
  <si>
    <t xml:space="preserve">"I. Podkladní vrstva"</t>
  </si>
  <si>
    <t xml:space="preserve">" C2  km 0,000 - 1,989 " 3,7*1989*1,025</t>
  </si>
  <si>
    <t xml:space="preserve">43</t>
  </si>
  <si>
    <t xml:space="preserve">564761111</t>
  </si>
  <si>
    <t xml:space="preserve">Podklad nebo kryt z kameniva hrubého drceného vel. 32-63 mm s rozprostřením a zhutněním, po zhutnění tl. 200 mm</t>
  </si>
  <si>
    <t xml:space="preserve">990851638</t>
  </si>
  <si>
    <t xml:space="preserve">44</t>
  </si>
  <si>
    <t xml:space="preserve">564851111</t>
  </si>
  <si>
    <t xml:space="preserve">Podklad ze štěrkodrti ŠD s rozprostřením a zhutněním, po zhutnění tl. 150 mm</t>
  </si>
  <si>
    <t xml:space="preserve">-225924678</t>
  </si>
  <si>
    <t xml:space="preserve">"Obrusná vrstva"</t>
  </si>
  <si>
    <t xml:space="preserve">" C1  km 0,000 - 1,989 " 3,45*1989*1,025</t>
  </si>
  <si>
    <t xml:space="preserve">nájezdy*0,95</t>
  </si>
  <si>
    <t xml:space="preserve">45</t>
  </si>
  <si>
    <t xml:space="preserve">R1603</t>
  </si>
  <si>
    <t xml:space="preserve">Podklad ze štěrkodrtě fr. 0-32 mm, tl. 50 mm po zhutnění</t>
  </si>
  <si>
    <t xml:space="preserve">-1342694575</t>
  </si>
  <si>
    <t xml:space="preserve">Poznámka k položce:
Obsahem položky je kompletní dodávka včetně montáže podkladní vrstvy komunikace z ŠD fr. 0-32 mm, 
Součásti položky je např.: vodorovná doprava, ŠD fr. 0-32, v kvalitě dle projektové dokumentace, zabudování, přesun po staveništi, hutnění, kropení, vyprofilování do požadovaných sklonů, atd. </t>
  </si>
  <si>
    <t xml:space="preserve">"separační vrstva"</t>
  </si>
  <si>
    <t xml:space="preserve">" C4  km 0,000 - 1,989 " 1989*3,70*1,025</t>
  </si>
  <si>
    <t xml:space="preserve">"zakalení vrstvy HDK"</t>
  </si>
  <si>
    <t xml:space="preserve">" C4  km 0,000 - 1,989 " 1989*3,45*1,025</t>
  </si>
  <si>
    <t xml:space="preserve">46</t>
  </si>
  <si>
    <t xml:space="preserve">R1611</t>
  </si>
  <si>
    <t xml:space="preserve">Posyp krytu kamenivem fr 0-4 mm, do 20 kg/m2</t>
  </si>
  <si>
    <t xml:space="preserve">-1933116731</t>
  </si>
  <si>
    <t xml:space="preserve">Poznámka k položce:
Obashem položky je kompletní dodávka včetně montáže zakalení komunikace lomovými výsivkami fr. 0-4 mm. 
Součásti položky je např.: vodorovná doprava, kameniva fr. 0-4 mm, v kvalitě dle projektové dokumentace, zabudování, přesun po staveništi, hutnění, kropení, vyprofilování do požadovaných sklonů, atd. </t>
  </si>
  <si>
    <t xml:space="preserve">"zakalení obrusné vrstvy"</t>
  </si>
  <si>
    <t xml:space="preserve">" C1  km 0,000 - 1,424 " 3,59*1424*1,025</t>
  </si>
  <si>
    <t xml:space="preserve">nájezdy*0,9</t>
  </si>
  <si>
    <t xml:space="preserve">47</t>
  </si>
  <si>
    <t xml:space="preserve">R1625</t>
  </si>
  <si>
    <t xml:space="preserve">Podklad ze štěrkodrtě fr. 0-32 mm, tl 150 mm po zhutnění</t>
  </si>
  <si>
    <t xml:space="preserve">314721574</t>
  </si>
  <si>
    <t xml:space="preserve">Ostatní konstrukce a práce-bourání</t>
  </si>
  <si>
    <t xml:space="preserve">48</t>
  </si>
  <si>
    <t xml:space="preserve">919551114</t>
  </si>
  <si>
    <t xml:space="preserve">Zřízení propustku z trub plastových polyetylenových rýhovaných (např. typ Pecor Optima) se spojkami nebo s hrdlem DN 600 mm</t>
  </si>
  <si>
    <t xml:space="preserve">-586605795</t>
  </si>
  <si>
    <t xml:space="preserve">"potrubí trubního propustku"</t>
  </si>
  <si>
    <t xml:space="preserve">49</t>
  </si>
  <si>
    <t xml:space="preserve">M</t>
  </si>
  <si>
    <t xml:space="preserve">562411130</t>
  </si>
  <si>
    <t xml:space="preserve">Korugované potrubí DN 600</t>
  </si>
  <si>
    <t xml:space="preserve">858854767</t>
  </si>
  <si>
    <t xml:space="preserve">Poznámka k položce:
Obsahem položky je korugované potrubí DN 600, SN 10 s hladkou
vnitřní stěnou. V případě, že bude potrubí kratší než 6 m, bude
oceněno výhradně potrubí bezhrdlové.</t>
  </si>
  <si>
    <t xml:space="preserve">12*1,015 'Přepočtené koeficientem množství</t>
  </si>
  <si>
    <t xml:space="preserve">50</t>
  </si>
  <si>
    <t xml:space="preserve">919726123</t>
  </si>
  <si>
    <t xml:space="preserve">Geotextilie netkaná pro ochranu, separaci nebo filtraci měrná hmotnost přes 300 do 500 g/m2</t>
  </si>
  <si>
    <t xml:space="preserve">-5743381</t>
  </si>
  <si>
    <t xml:space="preserve">" DP1  km 0,249 " (5*4)*1,2</t>
  </si>
  <si>
    <t xml:space="preserve">51</t>
  </si>
  <si>
    <t xml:space="preserve">936561111</t>
  </si>
  <si>
    <t xml:space="preserve">Podkladní a krycí vrstvy trubních propustků nebo překopů cest z kameniva drceného</t>
  </si>
  <si>
    <t xml:space="preserve">927444</t>
  </si>
  <si>
    <t xml:space="preserve">"zásyp překopu trubního propustku"</t>
  </si>
  <si>
    <t xml:space="preserve">" TP1  km 0,100 " 6*2*0,4</t>
  </si>
  <si>
    <t xml:space="preserve">" TP2  km 0,364 " 6*2*0,4</t>
  </si>
  <si>
    <t xml:space="preserve">52</t>
  </si>
  <si>
    <t xml:space="preserve">R1601</t>
  </si>
  <si>
    <t xml:space="preserve">Čelo trubního propustku DN 600 až 800, dodávka včetně montáže</t>
  </si>
  <si>
    <t xml:space="preserve">-1801539289</t>
  </si>
  <si>
    <t xml:space="preserve">Poznámka k položce:
Obsahem položky je kompletní dodávka včetně montáže čela trubního propustku. Součásti položky je např.: podkladní beton z betonu C16/20, XC1, S1, betonový základ z beton C25/30, XF3, S4, roxor 20 mm, režné zdivo z lomového kamene, spárovací hmoty, malty, potěry, montáž, doprava, atd.</t>
  </si>
  <si>
    <t xml:space="preserve">"čelo trubního propustku"</t>
  </si>
  <si>
    <t xml:space="preserve">" TP1  km 0,100 " 2</t>
  </si>
  <si>
    <t xml:space="preserve">" TP2  km 0,364 " 2</t>
  </si>
  <si>
    <t xml:space="preserve">R1628</t>
  </si>
  <si>
    <t xml:space="preserve">Bourání trubního propustku do DN 800 včetně objektů</t>
  </si>
  <si>
    <t xml:space="preserve">-1102454913</t>
  </si>
  <si>
    <t xml:space="preserve">Poznámka k položce:
Obsahem položky je odstranění stávající konstrukce trubního propustku včetně objektů. 
Součásti položky je např.: zemní práce, demolice konstrukce potrubí, podkladních a krycích vrstev, čel, jímek, opevnění, vodorovná doprava, očištění. </t>
  </si>
  <si>
    <t xml:space="preserve">"bourání stávajících propustků"</t>
  </si>
  <si>
    <t xml:space="preserve">54</t>
  </si>
  <si>
    <t xml:space="preserve">RG10</t>
  </si>
  <si>
    <t xml:space="preserve">Obetonování trubního propustku betonem C25/30, XF3, konzistence S4.</t>
  </si>
  <si>
    <t xml:space="preserve">-1677703146</t>
  </si>
  <si>
    <t xml:space="preserve">Poznámka k položce:
Obsahem položky je obetonování potrubí propustku betonem C25/30, XF3, konzistence S4
Součásti položky je např. bednění, beton, montáž, hutnění, doprava, atd. </t>
  </si>
  <si>
    <t xml:space="preserve">"obetonování potrubí trubních propustků"</t>
  </si>
  <si>
    <t xml:space="preserve">" TP1  km 0,100 " (6-1)*1,15</t>
  </si>
  <si>
    <t xml:space="preserve">" TP2  km 0,364 " (6-1)*1,15</t>
  </si>
  <si>
    <t xml:space="preserve">997</t>
  </si>
  <si>
    <t xml:space="preserve">Přesun sutě</t>
  </si>
  <si>
    <t xml:space="preserve">55</t>
  </si>
  <si>
    <t xml:space="preserve">997013802</t>
  </si>
  <si>
    <t xml:space="preserve">Poplatek za uložení stavebního odpadu na skládce (skládkovné) železobetonového</t>
  </si>
  <si>
    <t xml:space="preserve">857368858</t>
  </si>
  <si>
    <t xml:space="preserve">56</t>
  </si>
  <si>
    <t xml:space="preserve">997211521</t>
  </si>
  <si>
    <t xml:space="preserve">Vodorovná doprava suti nebo vybouraných hmot vybouraných hmot se složením a hrubým urovnáním nebo s přeložením na jiný dopravní prostředek kromě lodi, na vzdálenost do 1 km</t>
  </si>
  <si>
    <t xml:space="preserve">1814089823</t>
  </si>
  <si>
    <t xml:space="preserve">57</t>
  </si>
  <si>
    <t xml:space="preserve">997211529</t>
  </si>
  <si>
    <t xml:space="preserve">Vodorovná doprava suti nebo vybouraných hmot vybouraných hmot se složením a hrubým urovnáním nebo s přeložením na jiný dopravní prostředek kromě lodi, na vzdálenost Příplatek k ceně za každý další i započatý 1 km přes 1 km</t>
  </si>
  <si>
    <t xml:space="preserve">-1159861694</t>
  </si>
  <si>
    <t xml:space="preserve">24,66*13 'Přepočtené koeficientem množství</t>
  </si>
  <si>
    <t xml:space="preserve">998</t>
  </si>
  <si>
    <t xml:space="preserve">Přesun hmot</t>
  </si>
  <si>
    <t xml:space="preserve">58</t>
  </si>
  <si>
    <t xml:space="preserve">998225111</t>
  </si>
  <si>
    <t xml:space="preserve">Přesun hmot pro komunikace s krytem z kameniva, monolitickým betonovým nebo živičným dopravní vzdálenost do 200 m jakékoliv délky objektu</t>
  </si>
  <si>
    <t xml:space="preserve">-1882173114</t>
  </si>
  <si>
    <t xml:space="preserve">Ostatní</t>
  </si>
  <si>
    <t xml:space="preserve">999</t>
  </si>
  <si>
    <t xml:space="preserve">Ostatní náklady</t>
  </si>
  <si>
    <t xml:space="preserve">59</t>
  </si>
  <si>
    <t xml:space="preserve">G03</t>
  </si>
  <si>
    <t xml:space="preserve">Geodetické vytyčení stavby, včetně vytyčení hranic pozemku </t>
  </si>
  <si>
    <t xml:space="preserve">kpl</t>
  </si>
  <si>
    <t xml:space="preserve">-1930422819</t>
  </si>
  <si>
    <t xml:space="preserve">Poznámka k položce:
Součásti položky je geodetické vytyčení stavby v rozsahu pro její řádné provádění a umístění v souladu s projektovou dokumentací včetně vytyčení všech hranic dotčených i sousedních pozemků autorizovanou osobou v oboru zeměměřičství. 
Obsahem položky je např.: geodetické práce, tisky, doklady o vytýčení, kolíky, roxory, hřeby, atd... </t>
  </si>
  <si>
    <t xml:space="preserve">"vytyčení stavby včetně hranic pozemků"</t>
  </si>
  <si>
    <t xml:space="preserve">60</t>
  </si>
  <si>
    <t xml:space="preserve">G05</t>
  </si>
  <si>
    <t xml:space="preserve">Zajištění ochrany vzrostlých stomů proti poškození</t>
  </si>
  <si>
    <t xml:space="preserve">-498832779</t>
  </si>
  <si>
    <t xml:space="preserve">Poznámka k položce:
Součásti položky je ochrana sromů v blízkosti stavby a v místech obvodu stavebniště proti poškození. 
Obsahem položky je např.: dřevěné obložení kmenů, ořez větví, ošetření kořenů, podpory, obnova případného oplocení, ochrana náběhů, atd.... </t>
  </si>
  <si>
    <t xml:space="preserve">"ochrana stromů"</t>
  </si>
  <si>
    <t xml:space="preserve">61</t>
  </si>
  <si>
    <t xml:space="preserve">G11</t>
  </si>
  <si>
    <t xml:space="preserve">Zřízení včetně zabezpečení a odstranění staveniště</t>
  </si>
  <si>
    <t xml:space="preserve">1930843789</t>
  </si>
  <si>
    <t xml:space="preserve">Poznámka k položce:
Součásti položky je zřízení, zabezpčení a následné odstranění staveniště
Obsahem položky je např.: zařízení staveniště včetně všech nákladů spojených s jeho zřízením, provozem a likvidací, zřízení a projednání potřebných ploch pro zařízení staveniště, skládky materiálu, mezideponie, včetně úhrady poplatků a úpravy povrchu po likvidaci staveniště, osvětlení, oplocení, ostraha, dopravní značení v průběhu stavby, označení staveniště, atd...</t>
  </si>
  <si>
    <t xml:space="preserve">"staveniště"</t>
  </si>
  <si>
    <t xml:space="preserve">62</t>
  </si>
  <si>
    <t xml:space="preserve">G13</t>
  </si>
  <si>
    <t xml:space="preserve">Fotodokumentace</t>
  </si>
  <si>
    <t xml:space="preserve">473977907</t>
  </si>
  <si>
    <t xml:space="preserve">Poznámka k položce:
Součásti položky je fotodokumentace v průběhu stavby. 
Obsahem položky je např.: před zahájením stavby, průběhu stavby, veškeré zakrývané konstrukce, pastportizace místních komunikací (včetně stavebních a konstrukčních detailů), dokončená stavby v rozlišení a kvalitě pro tisk, 2xCD, atd...</t>
  </si>
  <si>
    <t xml:space="preserve">"fotodokumentace"</t>
  </si>
  <si>
    <t xml:space="preserve">63</t>
  </si>
  <si>
    <t xml:space="preserve">G14</t>
  </si>
  <si>
    <t xml:space="preserve">Dokumentace skutečného provedení stavby</t>
  </si>
  <si>
    <t xml:space="preserve">-1974045485</t>
  </si>
  <si>
    <t xml:space="preserve">Poznámka k položce:
Součásti položky je zpracování dokumentace skutečného provedení stavby
Obsahem položky je např.: DSPS v počtu 3 paré+1 CD kompletní DSPS schválené projektantem a stavebním úřadem (v případě, že se jedná o stavbu, která podléhá kolaudaci), atd... </t>
  </si>
  <si>
    <t xml:space="preserve">"DSPS"</t>
  </si>
  <si>
    <t xml:space="preserve">64</t>
  </si>
  <si>
    <t xml:space="preserve">G15</t>
  </si>
  <si>
    <t xml:space="preserve">Geodetické zaměření dokončené stavby</t>
  </si>
  <si>
    <t xml:space="preserve">-422204611</t>
  </si>
  <si>
    <t xml:space="preserve">Poznámka k položce:
Součásti položky je geodetické zaměření dokončené stavby
Obsahem položky je např.: Zpracování a předání geodetického zaměření skutečně provedené stavby odborně způsobilou osobou v oboru zeměměřictví (3 paré + 1 v elektronické formě) objednateli, které bude obsahovat polohopisné a výškopisné zaměření stavby a jejích jednotlivých objektů (situace, podélný profil, příčné profily) s návazností na katastr nemovitostí a projektovou dokumentaci, zaměření nájezdů, skládek, výhyben, trubních a hospodářských propustků, příkopů vozovky, krajnic, včetně součtu jednotlivých ploch konstrukcí (krajnice, obrus, nájezdy...), atd...</t>
  </si>
  <si>
    <t xml:space="preserve">"zaměření stavby"</t>
  </si>
  <si>
    <t xml:space="preserve">65</t>
  </si>
  <si>
    <t xml:space="preserve">G16</t>
  </si>
  <si>
    <t xml:space="preserve">Zpracování geometrického plánu</t>
  </si>
  <si>
    <t xml:space="preserve">1715065676</t>
  </si>
  <si>
    <t xml:space="preserve">Poznámka k položce:
Součásti položky je zajištění návrhu geometrického plánu včetně projednání s vlastníky a souhlasu s dělením pozemku. 
Obsahem položky je např.: zpracování geometrického plánu, projednání s vlastníky pozemků, zajištění souhlasu s dělením pozemku, atd...</t>
  </si>
  <si>
    <t xml:space="preserve">"geometrák"</t>
  </si>
  <si>
    <t xml:space="preserve">Struktura údajů, formát souboru a metodika pro zpracování</t>
  </si>
  <si>
    <t xml:space="preserve">Struktura</t>
  </si>
  <si>
    <t xml:space="preserve">Soubor je složen ze záložky Rekapitulace stavby a záložek s názvem soupisu prací pro jednotlivé objekty ve formátu XLSX. Každá ze záložek přitom obsahuje</t>
  </si>
  <si>
    <t xml:space="preserve">ještě samostatné sestavy vymezené orámovaním a nadpisem sestavy.</t>
  </si>
  <si>
    <r>
      <rPr>
        <i val="true"/>
        <sz val="9"/>
        <rFont val="Trebuchet MS"/>
        <family val="0"/>
        <charset val="238"/>
      </rPr>
      <t xml:space="preserve">Rekapitulace stavby </t>
    </r>
    <r>
      <rPr>
        <sz val="9"/>
        <rFont val="Trebuchet MS"/>
        <family val="0"/>
        <charset val="238"/>
      </rPr>
      <t xml:space="preserve">obsahuje sestavu Rekapitulace stavby a Rekapitulace objektů stavby a soupisů prací.</t>
    </r>
  </si>
  <si>
    <r>
      <rPr>
        <sz val="8"/>
        <rFont val="Trebuchet MS"/>
        <family val="0"/>
        <charset val="238"/>
      </rPr>
      <t xml:space="preserve">V sestavě </t>
    </r>
    <r>
      <rPr>
        <b val="true"/>
        <sz val="9"/>
        <rFont val="Trebuchet MS"/>
        <family val="0"/>
        <charset val="238"/>
      </rPr>
      <t xml:space="preserve">Rekapitulace stavby</t>
    </r>
    <r>
      <rPr>
        <sz val="9"/>
        <rFont val="Trebuchet MS"/>
        <family val="0"/>
        <charset val="238"/>
      </rPr>
      <t xml:space="preserve"> jsou uvedeny informace identifikující předmět veřejné zakázky na stavební práce, KSO, CC-CZ, CZ-CPV, CZ-CPA a rekapitulaci </t>
    </r>
  </si>
  <si>
    <t xml:space="preserve">celkové nabídkové ceny uchazeče.</t>
  </si>
  <si>
    <r>
      <rPr>
        <sz val="8"/>
        <rFont val="Trebuchet MS"/>
        <family val="0"/>
        <charset val="238"/>
      </rPr>
      <t xml:space="preserve">V sestavě </t>
    </r>
    <r>
      <rPr>
        <b val="true"/>
        <sz val="9"/>
        <rFont val="Trebuchet MS"/>
        <family val="0"/>
        <charset val="238"/>
      </rPr>
      <t xml:space="preserve">Rekapitulace objektů stavby a soupisů prací</t>
    </r>
    <r>
      <rPr>
        <sz val="9"/>
        <rFont val="Trebuchet MS"/>
        <family val="0"/>
        <charset val="238"/>
      </rPr>
      <t xml:space="preserve"> je uvedena rekapitulace stavebních objektů, inženýrských objektů, provozních souborů,</t>
    </r>
  </si>
  <si>
    <t xml:space="preserve">vedlejších a ostatních nákladů a ostatních nákladů s rekapitulací nabídkové ceny za jednotlivé soupisy prací. Na základě údaje Typ je možné</t>
  </si>
  <si>
    <t xml:space="preserve">identifikovat, zda se jedná o objekt nebo soupis prací pro daný objekt:</t>
  </si>
  <si>
    <t xml:space="preserve">Stavební objekt pozemní</t>
  </si>
  <si>
    <t xml:space="preserve">ING</t>
  </si>
  <si>
    <t xml:space="preserve">Stavební objekt inženýrský</t>
  </si>
  <si>
    <t xml:space="preserve">PRO</t>
  </si>
  <si>
    <t xml:space="preserve">Provozní soubor</t>
  </si>
  <si>
    <t xml:space="preserve">VON</t>
  </si>
  <si>
    <t xml:space="preserve">Vedlejší a ostatní náklady</t>
  </si>
  <si>
    <t xml:space="preserve">OST</t>
  </si>
  <si>
    <t xml:space="preserve">Soupis</t>
  </si>
  <si>
    <t xml:space="preserve">Soupis prací pro daný typ objektu</t>
  </si>
  <si>
    <r>
      <rPr>
        <i val="true"/>
        <sz val="9"/>
        <rFont val="Trebuchet MS"/>
        <family val="0"/>
        <charset val="238"/>
      </rPr>
      <t xml:space="preserve">Soupis prací </t>
    </r>
    <r>
      <rPr>
        <sz val="9"/>
        <rFont val="Trebuchet MS"/>
        <family val="0"/>
        <charset val="238"/>
      </rPr>
      <t xml:space="preserve">pro jednotlivé objekty obsahuje sestavy Krycí list soupisu, Rekapitulace členění soupisu prací, Soupis prací. Za soupis prací může být považován</t>
    </r>
  </si>
  <si>
    <t xml:space="preserve">i objekt stavby v případě, že neobsahuje podřízenou zakázku.</t>
  </si>
  <si>
    <r>
      <rPr>
        <b val="true"/>
        <sz val="9"/>
        <rFont val="Trebuchet MS"/>
        <family val="0"/>
        <charset val="238"/>
      </rPr>
      <t xml:space="preserve">Krycí list soupisu</t>
    </r>
    <r>
      <rPr>
        <sz val="9"/>
        <rFont val="Trebuchet MS"/>
        <family val="0"/>
        <charset val="238"/>
      </rPr>
      <t xml:space="preserve"> obsahuje rekapitulaci informací o předmětu veřejné zakázky ze sestavy Rekapitulace stavby, informaci o zařazení objektu do KSO, </t>
    </r>
  </si>
  <si>
    <t xml:space="preserve">CC-CZ, CZ-CPV, CZ-CPA a rekapitulaci celkové nabídkové ceny uchazeče za aktuální soupis prací.</t>
  </si>
  <si>
    <r>
      <rPr>
        <b val="true"/>
        <sz val="9"/>
        <rFont val="Trebuchet MS"/>
        <family val="0"/>
        <charset val="238"/>
      </rPr>
      <t xml:space="preserve">Rekapitulace členění soupisu prací</t>
    </r>
    <r>
      <rPr>
        <sz val="9"/>
        <rFont val="Trebuchet MS"/>
        <family val="0"/>
        <charset val="238"/>
      </rPr>
      <t xml:space="preserve"> obsahuje rekapitulaci soupisu prací ve všech úrovních členění soupisu tak, jak byla tato členění použita (např. </t>
    </r>
  </si>
  <si>
    <t xml:space="preserve">stavební díly, funkční díly, případně jiné členění) s rekapitulací nabídkové ceny.</t>
  </si>
  <si>
    <r>
      <rPr>
        <b val="true"/>
        <sz val="9"/>
        <rFont val="Trebuchet MS"/>
        <family val="0"/>
        <charset val="238"/>
      </rPr>
      <t xml:space="preserve">Soupis prací </t>
    </r>
    <r>
      <rPr>
        <sz val="9"/>
        <rFont val="Trebuchet MS"/>
        <family val="0"/>
        <charset val="238"/>
      </rPr>
      <t xml:space="preserve">obsahuje položky veškerých stavebních nebo montážních prací, dodávek materiálů a služeb nezbytných pro zhotovení stavebního objektu,</t>
    </r>
  </si>
  <si>
    <t xml:space="preserve">inženýrského objektu, provozního souboru, vedlejších a ostatních nákladů.</t>
  </si>
  <si>
    <t xml:space="preserve">Pro položky soupisu prací se zobrazují následující informace:</t>
  </si>
  <si>
    <t xml:space="preserve">Pořadové číslo položky v aktuálním soupisu</t>
  </si>
  <si>
    <t xml:space="preserve">TYP</t>
  </si>
  <si>
    <t xml:space="preserve">Typ položky: K - konstrukce, M - materiál, PP - plný popis, PSC - poznámka k souboru cen,  P - poznámka k položce, VV - výkaz výměr</t>
  </si>
  <si>
    <t xml:space="preserve">Kód položky</t>
  </si>
  <si>
    <t xml:space="preserve">Zkrácený popis položky</t>
  </si>
  <si>
    <t xml:space="preserve">Měrná jednotka položky</t>
  </si>
  <si>
    <t xml:space="preserve">Množství v měrné jednotce</t>
  </si>
  <si>
    <t xml:space="preserve">J.cena</t>
  </si>
  <si>
    <t xml:space="preserve">Jednotková cena položky. Zadaní může obsahovat namísto J.ceny sloupce J.materiál a J.montáž, jejichž součet definuje </t>
  </si>
  <si>
    <t xml:space="preserve">J.cenu položky.</t>
  </si>
  <si>
    <t xml:space="preserve">Cena celkem </t>
  </si>
  <si>
    <t xml:space="preserve">Celková cena položky daná jako součin množství a j.ceny</t>
  </si>
  <si>
    <t xml:space="preserve">Příslušnost položky do cenové soustavy</t>
  </si>
  <si>
    <t xml:space="preserve">Ke každé položce soupisu prací se na samostatných řádcích může zobrazovat:</t>
  </si>
  <si>
    <t xml:space="preserve">Plný popis položky</t>
  </si>
  <si>
    <t xml:space="preserve">Poznámka k souboru cen a poznámka zadavatele</t>
  </si>
  <si>
    <t xml:space="preserve">Výkaz výměr</t>
  </si>
  <si>
    <t xml:space="preserve">Pokud je k řádku výkazu výměr evidovaný údaj ve sloupci Kód, jedná se o definovaný odkaz, na který se může odvolávat výkaz výměr z jiné položky.</t>
  </si>
  <si>
    <t xml:space="preserve">Metodika pro zpracování </t>
  </si>
  <si>
    <t xml:space="preserve">Jednotlivé sestavy jsou v souboru provázány. Editovatelné pole jsou zvýrazněny žlutým podbarvením, ostatní pole neslouží k editaci a nesmí být jakkoliv</t>
  </si>
  <si>
    <t xml:space="preserve"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</si>
  <si>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</si>
  <si>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</si>
  <si>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 xml:space="preserve">Pole IČ a DIČ v sestavě Rekapitulace stavby - zde uchazeč vyplní svoje IČ a DIČ</t>
  </si>
  <si>
    <t xml:space="preserve">Datum v sestavě Rekapitulace stavby - zde uchazeč vyplní datum vytvoření nabídky</t>
  </si>
  <si>
    <t xml:space="preserve">J.cena = jednotková cena v sestavě Soupis prací o maximálním počtu desetinných míst uvedených v poli</t>
  </si>
  <si>
    <t xml:space="preserve">- pokud sestavy soupisů prací obsahují pole J.cena, musí být všechna tato pole vyplněna nenulovými kladnými číslicemi</t>
  </si>
  <si>
    <t xml:space="preserve">Poznámka - nepovinný údaj pro položku soupisu</t>
  </si>
  <si>
    <t xml:space="preserve"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</si>
  <si>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</si>
  <si>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</si>
  <si>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 xml:space="preserve">Uchazeč je v tomto případě povinen vyplnit všechna pole J.materiál a pole J.montáž nenulovými kladnými číslicemi. V případech, kdy položka</t>
  </si>
  <si>
    <t xml:space="preserve">neobsahuje žádný materiál je přípustné, aby pole J.materiál bylo vyplněno nulou. V případech, kdy položka neobsahuje žádnou montáž je přípustné,</t>
  </si>
  <si>
    <t xml:space="preserve">aby pole J.montáž bylo vyplněno nulou. Není však přípustné, aby obě pole - J.materiál, J.Montáž byly u jedné položky vyplněny nulou.</t>
  </si>
  <si>
    <t xml:space="preserve">Název</t>
  </si>
  <si>
    <t xml:space="preserve">Povinný</t>
  </si>
  <si>
    <t xml:space="preserve">Max. počet</t>
  </si>
  <si>
    <t xml:space="preserve">atributu</t>
  </si>
  <si>
    <t xml:space="preserve">(A/N)</t>
  </si>
  <si>
    <t xml:space="preserve">znaků</t>
  </si>
  <si>
    <t xml:space="preserve">A</t>
  </si>
  <si>
    <t xml:space="preserve">Kód stavby</t>
  </si>
  <si>
    <t xml:space="preserve">String</t>
  </si>
  <si>
    <t xml:space="preserve">Stavba</t>
  </si>
  <si>
    <t xml:space="preserve">Název stavby</t>
  </si>
  <si>
    <t xml:space="preserve">Místo</t>
  </si>
  <si>
    <t xml:space="preserve">N</t>
  </si>
  <si>
    <t xml:space="preserve">Místo stavby</t>
  </si>
  <si>
    <t xml:space="preserve">Datum</t>
  </si>
  <si>
    <t xml:space="preserve">Datum vykonaného exportu</t>
  </si>
  <si>
    <t xml:space="preserve">Date</t>
  </si>
  <si>
    <t xml:space="preserve">KSO</t>
  </si>
  <si>
    <t xml:space="preserve">Klasifikace stavebního objektu</t>
  </si>
  <si>
    <t xml:space="preserve">CC-CZ</t>
  </si>
  <si>
    <t xml:space="preserve">Klasifikace stavbeních děl</t>
  </si>
  <si>
    <t xml:space="preserve">CZ-CPV</t>
  </si>
  <si>
    <t xml:space="preserve">Společný slovník pro veřejné zakázky</t>
  </si>
  <si>
    <t xml:space="preserve">CZ-CPA</t>
  </si>
  <si>
    <t xml:space="preserve">Klasifikace produkce podle činností</t>
  </si>
  <si>
    <t xml:space="preserve">Zadavatel</t>
  </si>
  <si>
    <t xml:space="preserve">Zadavatel zadaní</t>
  </si>
  <si>
    <t xml:space="preserve">IČ</t>
  </si>
  <si>
    <t xml:space="preserve">IČ zadavatele zadaní</t>
  </si>
  <si>
    <t xml:space="preserve">DIČ</t>
  </si>
  <si>
    <t xml:space="preserve">DIČ zadavatele zadaní</t>
  </si>
  <si>
    <t xml:space="preserve">Uchazeč</t>
  </si>
  <si>
    <t xml:space="preserve">Uchazeč veřejné zakázky</t>
  </si>
  <si>
    <t xml:space="preserve">Projektant</t>
  </si>
  <si>
    <t xml:space="preserve">Poznámka k zadání</t>
  </si>
  <si>
    <t xml:space="preserve">Sazba DPH</t>
  </si>
  <si>
    <t xml:space="preserve">Rekapitulace sazeb DPH u položek soupisů</t>
  </si>
  <si>
    <t xml:space="preserve">eGSazbaDph</t>
  </si>
  <si>
    <t xml:space="preserve">Základna DPH</t>
  </si>
  <si>
    <t xml:space="preserve">Základna DPH určena součtem celkové ceny z položek soupisů</t>
  </si>
  <si>
    <t xml:space="preserve">Double</t>
  </si>
  <si>
    <t xml:space="preserve">Hodnota DPH</t>
  </si>
  <si>
    <t xml:space="preserve">Celková cena bez DPH za celou stavbu. Sčítává se ze všech listů.</t>
  </si>
  <si>
    <t xml:space="preserve">Celková cena s DPH za celou stavbu</t>
  </si>
  <si>
    <t xml:space="preserve">Rekapitulace objektů stavby a soupisů prací</t>
  </si>
  <si>
    <t xml:space="preserve">Přebírá se z Rekapitulace stavby</t>
  </si>
  <si>
    <t xml:space="preserve">Kód objektu</t>
  </si>
  <si>
    <t xml:space="preserve">Objektu, Soupis prací</t>
  </si>
  <si>
    <t xml:space="preserve">Název objektu</t>
  </si>
  <si>
    <t xml:space="preserve">Cena bez DPH za daný objekt</t>
  </si>
  <si>
    <t xml:space="preserve">Cena spolu s DPH za daný objekt</t>
  </si>
  <si>
    <t xml:space="preserve">Typ zakázky</t>
  </si>
  <si>
    <t xml:space="preserve">eGTypZakazky</t>
  </si>
  <si>
    <t xml:space="preserve">Krycí list soupisu</t>
  </si>
  <si>
    <t xml:space="preserve">Objekt</t>
  </si>
  <si>
    <t xml:space="preserve">Kód a název objektu</t>
  </si>
  <si>
    <t xml:space="preserve">20 + 120</t>
  </si>
  <si>
    <t xml:space="preserve">Kód a název soupisu</t>
  </si>
  <si>
    <t xml:space="preserve">Poznámka k soupisu prací</t>
  </si>
  <si>
    <t xml:space="preserve">Rekapitulace sazeb DPH na položkách aktuálního soupisu</t>
  </si>
  <si>
    <t xml:space="preserve">Základna DPH určena součtem celkové ceny z položek aktuálního soupisu</t>
  </si>
  <si>
    <t xml:space="preserve">Cena bez DPH za daný soupis</t>
  </si>
  <si>
    <t xml:space="preserve">Cena s DPH</t>
  </si>
  <si>
    <t xml:space="preserve">Cena s DPH za daný soupis</t>
  </si>
  <si>
    <t xml:space="preserve">Rekapitulace členění soupisu prací</t>
  </si>
  <si>
    <t xml:space="preserve">Kód a název objektu, přebírá se z Krycího listu soupisu</t>
  </si>
  <si>
    <t xml:space="preserve">Kód a název objektu, přebírá se z Krycího listu soupisu</t>
  </si>
  <si>
    <t xml:space="preserve">Kód a název dílu ze soupisu</t>
  </si>
  <si>
    <t xml:space="preserve">20 + 100</t>
  </si>
  <si>
    <t xml:space="preserve">Cena celkem</t>
  </si>
  <si>
    <t xml:space="preserve">Cena celkem za díl ze soupisu</t>
  </si>
  <si>
    <t xml:space="preserve">Soupis prací</t>
  </si>
  <si>
    <t xml:space="preserve">Přebírá se z Krycího listu soupisu</t>
  </si>
  <si>
    <t xml:space="preserve">Pořadové číslo položky soupisu</t>
  </si>
  <si>
    <t xml:space="preserve">Long</t>
  </si>
  <si>
    <t xml:space="preserve">Typ položky soupisu</t>
  </si>
  <si>
    <t xml:space="preserve">eGTypPolozky</t>
  </si>
  <si>
    <t xml:space="preserve">Kód položky ze soupisu</t>
  </si>
  <si>
    <t xml:space="preserve">Popis položky ze soupisu</t>
  </si>
  <si>
    <t xml:space="preserve">Množství položky soupisu</t>
  </si>
  <si>
    <t xml:space="preserve">J.Cena</t>
  </si>
  <si>
    <t xml:space="preserve">Jednotková cena položky</t>
  </si>
  <si>
    <t xml:space="preserve">Cena celkem vyčíslena jako J.Cena * Množství</t>
  </si>
  <si>
    <t xml:space="preserve">Zařazení položky do cenové soustavy</t>
  </si>
  <si>
    <t xml:space="preserve">p</t>
  </si>
  <si>
    <t xml:space="preserve">Poznámka položky ze soupisu</t>
  </si>
  <si>
    <t xml:space="preserve">Memo</t>
  </si>
  <si>
    <t xml:space="preserve">psc</t>
  </si>
  <si>
    <t xml:space="preserve">Poznámka k souboru cen ze soupisu</t>
  </si>
  <si>
    <t xml:space="preserve">pp</t>
  </si>
  <si>
    <t xml:space="preserve">Plný popis položky ze soupisu</t>
  </si>
  <si>
    <t xml:space="preserve">vv</t>
  </si>
  <si>
    <t xml:space="preserve">Výkaz výměr (figura, výraz, výměra) ze soupisu</t>
  </si>
  <si>
    <t xml:space="preserve">Text,Text,Double</t>
  </si>
  <si>
    <t xml:space="preserve">20, 150</t>
  </si>
  <si>
    <t xml:space="preserve">Sazba DPH pro položku</t>
  </si>
  <si>
    <t xml:space="preserve">eGSazbaDPH</t>
  </si>
  <si>
    <t xml:space="preserve">Hmotnost</t>
  </si>
  <si>
    <t xml:space="preserve">Hmotnost položky ze soupisu</t>
  </si>
  <si>
    <t xml:space="preserve">Suť</t>
  </si>
  <si>
    <t xml:space="preserve">Suť položky ze soupisu</t>
  </si>
  <si>
    <t xml:space="preserve">Nh</t>
  </si>
  <si>
    <t xml:space="preserve">Normohodiny položky ze soupisu</t>
  </si>
  <si>
    <t xml:space="preserve">Datová věta</t>
  </si>
  <si>
    <t xml:space="preserve">Typ věty</t>
  </si>
  <si>
    <t xml:space="preserve">Hodnota</t>
  </si>
  <si>
    <t xml:space="preserve">Význam</t>
  </si>
  <si>
    <t xml:space="preserve">Základní sazba DPH</t>
  </si>
  <si>
    <t xml:space="preserve">Snížená sazba DPH</t>
  </si>
  <si>
    <t xml:space="preserve">Nulová sazba DPH</t>
  </si>
  <si>
    <t xml:space="preserve">Základní sazba DPH přenesená</t>
  </si>
  <si>
    <t xml:space="preserve">Snížená sazba DPH přenesená</t>
  </si>
  <si>
    <t xml:space="preserve">Stavební objekt</t>
  </si>
  <si>
    <t xml:space="preserve">Inženýrský objekt</t>
  </si>
  <si>
    <t xml:space="preserve">Položka typu HSV</t>
  </si>
  <si>
    <t xml:space="preserve">Položka typu PSV</t>
  </si>
  <si>
    <t xml:space="preserve">Položka typu M</t>
  </si>
  <si>
    <t xml:space="preserve">Položka typu OST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</si>
</sst>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51">
    <font>
      <sz val="8"/>
      <name val="Trebuchet MS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AE682"/>
      <name val="Trebuchet MS"/>
      <family val="0"/>
      <charset val="1"/>
    </font>
    <font>
      <sz val="10"/>
      <name val="Trebuchet MS"/>
      <family val="0"/>
      <charset val="1"/>
    </font>
    <font>
      <sz val="10"/>
      <color rgb="FF960000"/>
      <name val="Trebuchet MS"/>
      <family val="0"/>
      <charset val="1"/>
    </font>
    <font>
      <u val="single"/>
      <sz val="10"/>
      <color rgb="FF0000FF"/>
      <name val="Trebuchet MS"/>
      <family val="0"/>
      <charset val="1"/>
    </font>
    <font>
      <u val="single"/>
      <sz val="11"/>
      <color rgb="FF0000FF"/>
      <name val="Calibri"/>
      <family val="0"/>
      <charset val="1"/>
    </font>
    <font>
      <b val="true"/>
      <sz val="16"/>
      <name val="Trebuchet MS"/>
      <family val="0"/>
      <charset val="1"/>
    </font>
    <font>
      <sz val="8"/>
      <color rgb="FF3366FF"/>
      <name val="Trebuchet MS"/>
      <family val="0"/>
      <charset val="1"/>
    </font>
    <font>
      <b val="true"/>
      <sz val="12"/>
      <color rgb="FF969696"/>
      <name val="Trebuchet MS"/>
      <family val="0"/>
      <charset val="1"/>
    </font>
    <font>
      <sz val="9"/>
      <color rgb="FF969696"/>
      <name val="Trebuchet MS"/>
      <family val="0"/>
      <charset val="1"/>
    </font>
    <font>
      <sz val="9"/>
      <name val="Trebuchet MS"/>
      <family val="0"/>
      <charset val="1"/>
    </font>
    <font>
      <b val="true"/>
      <sz val="8"/>
      <color rgb="FF969696"/>
      <name val="Trebuchet MS"/>
      <family val="0"/>
      <charset val="1"/>
    </font>
    <font>
      <b val="true"/>
      <sz val="12"/>
      <name val="Trebuchet MS"/>
      <family val="0"/>
      <charset val="1"/>
    </font>
    <font>
      <b val="true"/>
      <sz val="10"/>
      <name val="Trebuchet MS"/>
      <family val="0"/>
      <charset val="1"/>
    </font>
    <font>
      <sz val="8"/>
      <color rgb="FF969696"/>
      <name val="Trebuchet MS"/>
      <family val="0"/>
      <charset val="1"/>
    </font>
    <font>
      <b val="true"/>
      <sz val="9"/>
      <name val="Trebuchet MS"/>
      <family val="0"/>
      <charset val="1"/>
    </font>
    <font>
      <sz val="12"/>
      <color rgb="FF969696"/>
      <name val="Trebuchet MS"/>
      <family val="0"/>
      <charset val="1"/>
    </font>
    <font>
      <b val="true"/>
      <sz val="12"/>
      <color rgb="FF960000"/>
      <name val="Trebuchet MS"/>
      <family val="0"/>
      <charset val="1"/>
    </font>
    <font>
      <sz val="18"/>
      <color rgb="FF0000FF"/>
      <name val="Wingdings 2"/>
      <family val="0"/>
      <charset val="1"/>
    </font>
    <font>
      <sz val="11"/>
      <name val="Trebuchet MS"/>
      <family val="0"/>
      <charset val="1"/>
    </font>
    <font>
      <b val="true"/>
      <sz val="11"/>
      <color rgb="FF003366"/>
      <name val="Trebuchet MS"/>
      <family val="0"/>
      <charset val="1"/>
    </font>
    <font>
      <sz val="11"/>
      <color rgb="FF003366"/>
      <name val="Trebuchet MS"/>
      <family val="0"/>
      <charset val="1"/>
    </font>
    <font>
      <b val="true"/>
      <sz val="11"/>
      <name val="Trebuchet MS"/>
      <family val="0"/>
      <charset val="1"/>
    </font>
    <font>
      <sz val="11"/>
      <color rgb="FF969696"/>
      <name val="Trebuchet MS"/>
      <family val="0"/>
      <charset val="1"/>
    </font>
    <font>
      <sz val="10"/>
      <color rgb="FF0000FF"/>
      <name val="Trebuchet MS"/>
      <family val="0"/>
      <charset val="1"/>
    </font>
    <font>
      <sz val="8"/>
      <color rgb="FF000000"/>
      <name val="Trebuchet MS"/>
      <family val="0"/>
      <charset val="1"/>
    </font>
    <font>
      <b val="true"/>
      <sz val="12"/>
      <color rgb="FF800000"/>
      <name val="Trebuchet MS"/>
      <family val="0"/>
      <charset val="1"/>
    </font>
    <font>
      <sz val="12"/>
      <color rgb="FF003366"/>
      <name val="Trebuchet MS"/>
      <family val="0"/>
      <charset val="1"/>
    </font>
    <font>
      <sz val="10"/>
      <color rgb="FF003366"/>
      <name val="Trebuchet MS"/>
      <family val="0"/>
      <charset val="1"/>
    </font>
    <font>
      <sz val="9"/>
      <color rgb="FF000000"/>
      <name val="Trebuchet MS"/>
      <family val="0"/>
      <charset val="1"/>
    </font>
    <font>
      <sz val="8"/>
      <color rgb="FF960000"/>
      <name val="Trebuchet MS"/>
      <family val="0"/>
      <charset val="1"/>
    </font>
    <font>
      <b val="true"/>
      <sz val="8"/>
      <name val="Trebuchet MS"/>
      <family val="0"/>
      <charset val="1"/>
    </font>
    <font>
      <sz val="8"/>
      <color rgb="FF003366"/>
      <name val="Trebuchet MS"/>
      <family val="0"/>
      <charset val="1"/>
    </font>
    <font>
      <sz val="8"/>
      <color rgb="FF800080"/>
      <name val="Trebuchet MS"/>
      <family val="0"/>
      <charset val="1"/>
    </font>
    <font>
      <sz val="7"/>
      <color rgb="FF969696"/>
      <name val="Trebuchet MS"/>
      <family val="0"/>
      <charset val="1"/>
    </font>
    <font>
      <sz val="8"/>
      <color rgb="FF505050"/>
      <name val="Trebuchet MS"/>
      <family val="0"/>
      <charset val="1"/>
    </font>
    <font>
      <sz val="8"/>
      <color rgb="FFFF0000"/>
      <name val="Trebuchet MS"/>
      <family val="0"/>
      <charset val="1"/>
    </font>
    <font>
      <sz val="8"/>
      <color rgb="FF0000A8"/>
      <name val="Trebuchet MS"/>
      <family val="0"/>
      <charset val="1"/>
    </font>
    <font>
      <i val="true"/>
      <sz val="7"/>
      <color rgb="FF969696"/>
      <name val="Trebuchet MS"/>
      <family val="0"/>
      <charset val="1"/>
    </font>
    <font>
      <i val="true"/>
      <sz val="8"/>
      <color rgb="FF0000FF"/>
      <name val="Trebuchet MS"/>
      <family val="0"/>
      <charset val="1"/>
    </font>
    <font>
      <sz val="8"/>
      <name val="Trebuchet MS"/>
      <family val="0"/>
      <charset val="238"/>
    </font>
    <font>
      <b val="true"/>
      <sz val="16"/>
      <name val="Trebuchet MS"/>
      <family val="0"/>
      <charset val="238"/>
    </font>
    <font>
      <b val="true"/>
      <sz val="11"/>
      <name val="Trebuchet MS"/>
      <family val="0"/>
      <charset val="238"/>
    </font>
    <font>
      <sz val="9"/>
      <name val="Trebuchet MS"/>
      <family val="0"/>
      <charset val="238"/>
    </font>
    <font>
      <i val="true"/>
      <sz val="9"/>
      <name val="Trebuchet MS"/>
      <family val="0"/>
      <charset val="238"/>
    </font>
    <font>
      <b val="true"/>
      <sz val="9"/>
      <name val="Trebuchet MS"/>
      <family val="0"/>
      <charset val="238"/>
    </font>
    <font>
      <sz val="10"/>
      <name val="Trebuchet MS"/>
      <family val="0"/>
      <charset val="238"/>
    </font>
    <font>
      <sz val="11"/>
      <name val="Trebuchet MS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D2D2D2"/>
      </patternFill>
    </fill>
    <fill>
      <patternFill patternType="solid">
        <fgColor rgb="FFD2D2D2"/>
        <bgColor rgb="FFBEBEBE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/>
      <right style="thin"/>
      <top style="hair">
        <color rgb="FF969696"/>
      </top>
      <bottom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4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4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5" fillId="4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1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5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5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0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9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6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6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6" fillId="0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2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1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7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5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5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5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5" fillId="5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2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5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3" fillId="5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1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2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1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8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9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5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5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5" borderId="1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5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5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3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2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2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3" borderId="2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3" borderId="2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7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3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2" fillId="0" borderId="2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2" fillId="0" borderId="2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2" fillId="0" borderId="2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42" fillId="0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2" fillId="3" borderId="2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2" fillId="0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3" borderId="2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43" fillId="0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3" fillId="0" borderId="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3" fillId="0" borderId="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3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4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3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3" fillId="0" borderId="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5" fillId="0" borderId="12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43" fillId="0" borderId="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5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7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3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6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8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6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6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3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3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3" fillId="0" borderId="0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3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43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3" fillId="0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3" fillId="0" borderId="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3" fillId="0" borderId="4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3" fillId="0" borderId="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5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0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5" fillId="0" borderId="1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5" fillId="0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0" fillId="0" borderId="1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8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6" fillId="0" borderId="4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3" fillId="0" borderId="1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9" fillId="0" borderId="1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3" fillId="0" borderId="1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3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9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0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1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3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3" fillId="0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3" fillId="0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3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3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0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1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1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0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46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46" fillId="0" borderId="1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1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5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5" fontId="4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12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5" fillId="0" borderId="12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0" fillId="0" borderId="1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3" fillId="0" borderId="4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3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3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3" fillId="0" borderId="0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43" fillId="0" borderId="1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3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3" fillId="0" borderId="13" xfId="0" applyFont="true" applyBorder="true" applyAlignment="true" applyProtection="true">
      <alignment horizontal="general" vertical="top" textRotation="0" wrapText="fals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BEBEB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270720</xdr:colOff>
      <xdr:row>0</xdr:row>
      <xdr:rowOff>270720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70720" cy="27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54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8.88671875" defaultRowHeight="15" zeroHeight="false" outlineLevelRow="0" outlineLevelCol="0"/>
  <cols>
    <col collapsed="false" customWidth="true" hidden="false" outlineLevel="0" max="1" min="1" style="0" width="8.33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2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3"/>
    <col collapsed="false" customWidth="true" hidden="false" outlineLevel="0" max="39" min="39" style="0" width="3.32"/>
    <col collapsed="false" customWidth="true" hidden="false" outlineLevel="0" max="40" min="40" style="0" width="13.34"/>
    <col collapsed="false" customWidth="true" hidden="false" outlineLevel="0" max="41" min="41" style="0" width="7.49"/>
    <col collapsed="false" customWidth="true" hidden="false" outlineLevel="0" max="42" min="42" style="0" width="4.16"/>
    <col collapsed="false" customWidth="true" hidden="fals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2"/>
    <col collapsed="false" customWidth="true" hidden="true" outlineLevel="0" max="52" min="48" style="0" width="21.67"/>
    <col collapsed="false" customWidth="true" hidden="true" outlineLevel="0" max="53" min="53" style="0" width="19.16"/>
    <col collapsed="false" customWidth="true" hidden="true" outlineLevel="0" max="54" min="54" style="0" width="25.01"/>
    <col collapsed="false" customWidth="true" hidden="true" outlineLevel="0" max="56" min="55" style="0" width="19.16"/>
    <col collapsed="false" customWidth="true" hidden="false" outlineLevel="0" max="57" min="57" style="0" width="66.51"/>
    <col collapsed="false" customWidth="true" hidden="true" outlineLevel="0" max="91" min="71" style="0" width="9.33"/>
  </cols>
  <sheetData>
    <row r="1" customFormat="false" ht="21.4" hidden="false" customHeight="true" outlineLevel="0" collapsed="false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7" t="s">
        <v>4</v>
      </c>
      <c r="BB1" s="7" t="s">
        <v>5</v>
      </c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T1" s="8" t="s">
        <v>6</v>
      </c>
      <c r="BU1" s="8" t="s">
        <v>6</v>
      </c>
      <c r="BV1" s="8" t="s">
        <v>7</v>
      </c>
    </row>
    <row r="2" customFormat="false" ht="36.95" hidden="false" customHeight="true" outlineLevel="0" collapsed="false"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S2" s="10" t="s">
        <v>8</v>
      </c>
      <c r="BT2" s="10" t="s">
        <v>9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3"/>
      <c r="BS3" s="10" t="s">
        <v>8</v>
      </c>
      <c r="BT3" s="10" t="s">
        <v>10</v>
      </c>
    </row>
    <row r="4" customFormat="false" ht="36.95" hidden="false" customHeight="true" outlineLevel="0" collapsed="false">
      <c r="B4" s="14"/>
      <c r="C4" s="15"/>
      <c r="D4" s="16" t="s">
        <v>11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7"/>
      <c r="AS4" s="18" t="s">
        <v>12</v>
      </c>
      <c r="BE4" s="19" t="s">
        <v>13</v>
      </c>
      <c r="BS4" s="10" t="s">
        <v>14</v>
      </c>
    </row>
    <row r="5" customFormat="false" ht="14.45" hidden="false" customHeight="true" outlineLevel="0" collapsed="false">
      <c r="B5" s="14"/>
      <c r="C5" s="15"/>
      <c r="D5" s="20" t="s">
        <v>15</v>
      </c>
      <c r="E5" s="15"/>
      <c r="F5" s="15"/>
      <c r="G5" s="15"/>
      <c r="H5" s="15"/>
      <c r="I5" s="15"/>
      <c r="J5" s="15"/>
      <c r="K5" s="21" t="s">
        <v>16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15"/>
      <c r="AQ5" s="17"/>
      <c r="BE5" s="22" t="s">
        <v>17</v>
      </c>
      <c r="BS5" s="10" t="s">
        <v>8</v>
      </c>
    </row>
    <row r="6" customFormat="false" ht="36.95" hidden="false" customHeight="true" outlineLevel="0" collapsed="false">
      <c r="B6" s="14"/>
      <c r="C6" s="15"/>
      <c r="D6" s="23" t="s">
        <v>18</v>
      </c>
      <c r="E6" s="15"/>
      <c r="F6" s="15"/>
      <c r="G6" s="15"/>
      <c r="H6" s="15"/>
      <c r="I6" s="15"/>
      <c r="J6" s="15"/>
      <c r="K6" s="24" t="s">
        <v>19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15"/>
      <c r="AQ6" s="17"/>
      <c r="BE6" s="22"/>
      <c r="BS6" s="10" t="s">
        <v>8</v>
      </c>
    </row>
    <row r="7" customFormat="false" ht="14.45" hidden="false" customHeight="true" outlineLevel="0" collapsed="false">
      <c r="B7" s="14"/>
      <c r="C7" s="15"/>
      <c r="D7" s="25" t="s">
        <v>20</v>
      </c>
      <c r="E7" s="15"/>
      <c r="F7" s="15"/>
      <c r="G7" s="15"/>
      <c r="H7" s="15"/>
      <c r="I7" s="15"/>
      <c r="J7" s="15"/>
      <c r="K7" s="21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25" t="s">
        <v>21</v>
      </c>
      <c r="AL7" s="15"/>
      <c r="AM7" s="15"/>
      <c r="AN7" s="21"/>
      <c r="AO7" s="15"/>
      <c r="AP7" s="15"/>
      <c r="AQ7" s="17"/>
      <c r="BE7" s="22"/>
      <c r="BS7" s="10" t="s">
        <v>8</v>
      </c>
    </row>
    <row r="8" customFormat="false" ht="14.45" hidden="false" customHeight="true" outlineLevel="0" collapsed="false">
      <c r="B8" s="14"/>
      <c r="C8" s="15"/>
      <c r="D8" s="25" t="s">
        <v>22</v>
      </c>
      <c r="E8" s="15"/>
      <c r="F8" s="15"/>
      <c r="G8" s="15"/>
      <c r="H8" s="15"/>
      <c r="I8" s="15"/>
      <c r="J8" s="15"/>
      <c r="K8" s="21" t="s">
        <v>23</v>
      </c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25" t="s">
        <v>24</v>
      </c>
      <c r="AL8" s="15"/>
      <c r="AM8" s="15"/>
      <c r="AN8" s="26" t="s">
        <v>25</v>
      </c>
      <c r="AO8" s="15"/>
      <c r="AP8" s="15"/>
      <c r="AQ8" s="17"/>
      <c r="BE8" s="22"/>
      <c r="BS8" s="10" t="s">
        <v>8</v>
      </c>
    </row>
    <row r="9" customFormat="false" ht="14.45" hidden="false" customHeight="true" outlineLevel="0" collapsed="false"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7"/>
      <c r="BE9" s="22"/>
      <c r="BS9" s="10" t="s">
        <v>8</v>
      </c>
    </row>
    <row r="10" customFormat="false" ht="14.45" hidden="false" customHeight="true" outlineLevel="0" collapsed="false">
      <c r="B10" s="14"/>
      <c r="C10" s="15"/>
      <c r="D10" s="25" t="s">
        <v>26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25" t="s">
        <v>27</v>
      </c>
      <c r="AL10" s="15"/>
      <c r="AM10" s="15"/>
      <c r="AN10" s="21"/>
      <c r="AO10" s="15"/>
      <c r="AP10" s="15"/>
      <c r="AQ10" s="17"/>
      <c r="BE10" s="22"/>
      <c r="BS10" s="10" t="s">
        <v>8</v>
      </c>
    </row>
    <row r="11" customFormat="false" ht="18.4" hidden="false" customHeight="true" outlineLevel="0" collapsed="false">
      <c r="B11" s="14"/>
      <c r="C11" s="15"/>
      <c r="D11" s="15"/>
      <c r="E11" s="21" t="s">
        <v>28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25" t="s">
        <v>29</v>
      </c>
      <c r="AL11" s="15"/>
      <c r="AM11" s="15"/>
      <c r="AN11" s="21"/>
      <c r="AO11" s="15"/>
      <c r="AP11" s="15"/>
      <c r="AQ11" s="17"/>
      <c r="BE11" s="22"/>
      <c r="BS11" s="10" t="s">
        <v>8</v>
      </c>
    </row>
    <row r="12" customFormat="false" ht="6.95" hidden="false" customHeight="true" outlineLevel="0" collapsed="false"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7"/>
      <c r="BE12" s="22"/>
      <c r="BS12" s="10" t="s">
        <v>8</v>
      </c>
    </row>
    <row r="13" customFormat="false" ht="14.45" hidden="false" customHeight="true" outlineLevel="0" collapsed="false">
      <c r="B13" s="14"/>
      <c r="C13" s="15"/>
      <c r="D13" s="25" t="s">
        <v>30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25" t="s">
        <v>27</v>
      </c>
      <c r="AL13" s="15"/>
      <c r="AM13" s="15"/>
      <c r="AN13" s="27" t="s">
        <v>31</v>
      </c>
      <c r="AO13" s="15"/>
      <c r="AP13" s="15"/>
      <c r="AQ13" s="17"/>
      <c r="BE13" s="22"/>
      <c r="BS13" s="10" t="s">
        <v>8</v>
      </c>
    </row>
    <row r="14" customFormat="false" ht="15" hidden="false" customHeight="false" outlineLevel="0" collapsed="false">
      <c r="B14" s="14"/>
      <c r="C14" s="15"/>
      <c r="D14" s="15"/>
      <c r="E14" s="27" t="s">
        <v>31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5" t="s">
        <v>29</v>
      </c>
      <c r="AL14" s="15"/>
      <c r="AM14" s="15"/>
      <c r="AN14" s="27" t="s">
        <v>31</v>
      </c>
      <c r="AO14" s="15"/>
      <c r="AP14" s="15"/>
      <c r="AQ14" s="17"/>
      <c r="BE14" s="22"/>
      <c r="BS14" s="10" t="s">
        <v>8</v>
      </c>
    </row>
    <row r="15" customFormat="false" ht="6.95" hidden="false" customHeight="true" outlineLevel="0" collapsed="false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7"/>
      <c r="BE15" s="22"/>
      <c r="BS15" s="10" t="s">
        <v>6</v>
      </c>
    </row>
    <row r="16" customFormat="false" ht="14.45" hidden="false" customHeight="true" outlineLevel="0" collapsed="false">
      <c r="B16" s="14"/>
      <c r="C16" s="15"/>
      <c r="D16" s="25" t="s">
        <v>32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25" t="s">
        <v>27</v>
      </c>
      <c r="AL16" s="15"/>
      <c r="AM16" s="15"/>
      <c r="AN16" s="21" t="s">
        <v>33</v>
      </c>
      <c r="AO16" s="15"/>
      <c r="AP16" s="15"/>
      <c r="AQ16" s="17"/>
      <c r="BE16" s="22"/>
      <c r="BS16" s="10" t="s">
        <v>6</v>
      </c>
    </row>
    <row r="17" customFormat="false" ht="18.4" hidden="false" customHeight="true" outlineLevel="0" collapsed="false">
      <c r="B17" s="14"/>
      <c r="C17" s="15"/>
      <c r="D17" s="15"/>
      <c r="E17" s="21" t="s">
        <v>34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25" t="s">
        <v>29</v>
      </c>
      <c r="AL17" s="15"/>
      <c r="AM17" s="15"/>
      <c r="AN17" s="21" t="s">
        <v>35</v>
      </c>
      <c r="AO17" s="15"/>
      <c r="AP17" s="15"/>
      <c r="AQ17" s="17"/>
      <c r="BE17" s="22"/>
      <c r="BS17" s="10" t="s">
        <v>36</v>
      </c>
    </row>
    <row r="18" customFormat="false" ht="6.95" hidden="false" customHeight="true" outlineLevel="0" collapsed="false"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7"/>
      <c r="BE18" s="22"/>
      <c r="BS18" s="10" t="s">
        <v>8</v>
      </c>
    </row>
    <row r="19" customFormat="false" ht="14.45" hidden="false" customHeight="true" outlineLevel="0" collapsed="false">
      <c r="B19" s="14"/>
      <c r="C19" s="15"/>
      <c r="D19" s="25" t="s">
        <v>37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7"/>
      <c r="BE19" s="22"/>
      <c r="BS19" s="10" t="s">
        <v>8</v>
      </c>
    </row>
    <row r="20" customFormat="false" ht="22.5" hidden="false" customHeight="true" outlineLevel="0" collapsed="false">
      <c r="B20" s="14"/>
      <c r="C20" s="15"/>
      <c r="D20" s="15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15"/>
      <c r="AP20" s="15"/>
      <c r="AQ20" s="17"/>
      <c r="BE20" s="22"/>
      <c r="BS20" s="10" t="s">
        <v>6</v>
      </c>
    </row>
    <row r="21" customFormat="false" ht="6.95" hidden="false" customHeight="true" outlineLevel="0" collapsed="false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7"/>
      <c r="BE21" s="22"/>
    </row>
    <row r="22" customFormat="false" ht="6.95" hidden="false" customHeight="true" outlineLevel="0" collapsed="false">
      <c r="B22" s="14"/>
      <c r="C22" s="15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15"/>
      <c r="AQ22" s="17"/>
      <c r="BE22" s="22"/>
    </row>
    <row r="23" s="30" customFormat="true" ht="25.9" hidden="false" customHeight="true" outlineLevel="0" collapsed="false">
      <c r="B23" s="31"/>
      <c r="C23" s="32"/>
      <c r="D23" s="33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5" t="n">
        <f aca="false">ROUND(AG51,2)</f>
        <v>0</v>
      </c>
      <c r="AL23" s="35"/>
      <c r="AM23" s="35"/>
      <c r="AN23" s="35"/>
      <c r="AO23" s="35"/>
      <c r="AP23" s="32"/>
      <c r="AQ23" s="36"/>
      <c r="BE23" s="22"/>
    </row>
    <row r="24" s="30" customFormat="true" ht="6.95" hidden="false" customHeight="true" outlineLevel="0" collapsed="false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6"/>
      <c r="BE24" s="22"/>
    </row>
    <row r="25" s="30" customFormat="true" ht="13.5" hidden="false" customHeight="false" outlineLevel="0" collapsed="false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7" t="s">
        <v>39</v>
      </c>
      <c r="M25" s="37"/>
      <c r="N25" s="37"/>
      <c r="O25" s="37"/>
      <c r="P25" s="32"/>
      <c r="Q25" s="32"/>
      <c r="R25" s="32"/>
      <c r="S25" s="32"/>
      <c r="T25" s="32"/>
      <c r="U25" s="32"/>
      <c r="V25" s="32"/>
      <c r="W25" s="37" t="s">
        <v>40</v>
      </c>
      <c r="X25" s="37"/>
      <c r="Y25" s="37"/>
      <c r="Z25" s="37"/>
      <c r="AA25" s="37"/>
      <c r="AB25" s="37"/>
      <c r="AC25" s="37"/>
      <c r="AD25" s="37"/>
      <c r="AE25" s="37"/>
      <c r="AF25" s="32"/>
      <c r="AG25" s="32"/>
      <c r="AH25" s="32"/>
      <c r="AI25" s="32"/>
      <c r="AJ25" s="32"/>
      <c r="AK25" s="37" t="s">
        <v>41</v>
      </c>
      <c r="AL25" s="37"/>
      <c r="AM25" s="37"/>
      <c r="AN25" s="37"/>
      <c r="AO25" s="37"/>
      <c r="AP25" s="32"/>
      <c r="AQ25" s="36"/>
      <c r="BE25" s="22"/>
    </row>
    <row r="26" s="38" customFormat="true" ht="14.45" hidden="false" customHeight="true" outlineLevel="0" collapsed="false">
      <c r="B26" s="39"/>
      <c r="C26" s="40"/>
      <c r="D26" s="41" t="s">
        <v>42</v>
      </c>
      <c r="E26" s="40"/>
      <c r="F26" s="41" t="s">
        <v>43</v>
      </c>
      <c r="G26" s="40"/>
      <c r="H26" s="40"/>
      <c r="I26" s="40"/>
      <c r="J26" s="40"/>
      <c r="K26" s="40"/>
      <c r="L26" s="42" t="n">
        <v>0.21</v>
      </c>
      <c r="M26" s="42"/>
      <c r="N26" s="42"/>
      <c r="O26" s="42"/>
      <c r="P26" s="40"/>
      <c r="Q26" s="40"/>
      <c r="R26" s="40"/>
      <c r="S26" s="40"/>
      <c r="T26" s="40"/>
      <c r="U26" s="40"/>
      <c r="V26" s="40"/>
      <c r="W26" s="43" t="n">
        <f aca="false">ROUND(AZ51,2)</f>
        <v>0</v>
      </c>
      <c r="X26" s="43"/>
      <c r="Y26" s="43"/>
      <c r="Z26" s="43"/>
      <c r="AA26" s="43"/>
      <c r="AB26" s="43"/>
      <c r="AC26" s="43"/>
      <c r="AD26" s="43"/>
      <c r="AE26" s="43"/>
      <c r="AF26" s="40"/>
      <c r="AG26" s="40"/>
      <c r="AH26" s="40"/>
      <c r="AI26" s="40"/>
      <c r="AJ26" s="40"/>
      <c r="AK26" s="43" t="n">
        <f aca="false">ROUND(AV51,2)</f>
        <v>0</v>
      </c>
      <c r="AL26" s="43"/>
      <c r="AM26" s="43"/>
      <c r="AN26" s="43"/>
      <c r="AO26" s="43"/>
      <c r="AP26" s="40"/>
      <c r="AQ26" s="44"/>
      <c r="BE26" s="22"/>
    </row>
    <row r="27" s="38" customFormat="true" ht="14.45" hidden="false" customHeight="true" outlineLevel="0" collapsed="false">
      <c r="B27" s="39"/>
      <c r="C27" s="40"/>
      <c r="D27" s="40"/>
      <c r="E27" s="40"/>
      <c r="F27" s="41" t="s">
        <v>44</v>
      </c>
      <c r="G27" s="40"/>
      <c r="H27" s="40"/>
      <c r="I27" s="40"/>
      <c r="J27" s="40"/>
      <c r="K27" s="40"/>
      <c r="L27" s="42" t="n">
        <v>0.15</v>
      </c>
      <c r="M27" s="42"/>
      <c r="N27" s="42"/>
      <c r="O27" s="42"/>
      <c r="P27" s="40"/>
      <c r="Q27" s="40"/>
      <c r="R27" s="40"/>
      <c r="S27" s="40"/>
      <c r="T27" s="40"/>
      <c r="U27" s="40"/>
      <c r="V27" s="40"/>
      <c r="W27" s="43" t="n">
        <f aca="false">ROUND(BA51,2)</f>
        <v>0</v>
      </c>
      <c r="X27" s="43"/>
      <c r="Y27" s="43"/>
      <c r="Z27" s="43"/>
      <c r="AA27" s="43"/>
      <c r="AB27" s="43"/>
      <c r="AC27" s="43"/>
      <c r="AD27" s="43"/>
      <c r="AE27" s="43"/>
      <c r="AF27" s="40"/>
      <c r="AG27" s="40"/>
      <c r="AH27" s="40"/>
      <c r="AI27" s="40"/>
      <c r="AJ27" s="40"/>
      <c r="AK27" s="43" t="n">
        <f aca="false">ROUND(AW51,2)</f>
        <v>0</v>
      </c>
      <c r="AL27" s="43"/>
      <c r="AM27" s="43"/>
      <c r="AN27" s="43"/>
      <c r="AO27" s="43"/>
      <c r="AP27" s="40"/>
      <c r="AQ27" s="44"/>
      <c r="BE27" s="22"/>
    </row>
    <row r="28" s="38" customFormat="true" ht="14.45" hidden="true" customHeight="true" outlineLevel="0" collapsed="false">
      <c r="B28" s="39"/>
      <c r="C28" s="40"/>
      <c r="D28" s="40"/>
      <c r="E28" s="40"/>
      <c r="F28" s="41" t="s">
        <v>45</v>
      </c>
      <c r="G28" s="40"/>
      <c r="H28" s="40"/>
      <c r="I28" s="40"/>
      <c r="J28" s="40"/>
      <c r="K28" s="40"/>
      <c r="L28" s="42" t="n">
        <v>0.21</v>
      </c>
      <c r="M28" s="42"/>
      <c r="N28" s="42"/>
      <c r="O28" s="42"/>
      <c r="P28" s="40"/>
      <c r="Q28" s="40"/>
      <c r="R28" s="40"/>
      <c r="S28" s="40"/>
      <c r="T28" s="40"/>
      <c r="U28" s="40"/>
      <c r="V28" s="40"/>
      <c r="W28" s="43" t="n">
        <f aca="false">ROUND(BB51,2)</f>
        <v>0</v>
      </c>
      <c r="X28" s="43"/>
      <c r="Y28" s="43"/>
      <c r="Z28" s="43"/>
      <c r="AA28" s="43"/>
      <c r="AB28" s="43"/>
      <c r="AC28" s="43"/>
      <c r="AD28" s="43"/>
      <c r="AE28" s="43"/>
      <c r="AF28" s="40"/>
      <c r="AG28" s="40"/>
      <c r="AH28" s="40"/>
      <c r="AI28" s="40"/>
      <c r="AJ28" s="40"/>
      <c r="AK28" s="43" t="n">
        <v>0</v>
      </c>
      <c r="AL28" s="43"/>
      <c r="AM28" s="43"/>
      <c r="AN28" s="43"/>
      <c r="AO28" s="43"/>
      <c r="AP28" s="40"/>
      <c r="AQ28" s="44"/>
      <c r="BE28" s="22"/>
    </row>
    <row r="29" s="38" customFormat="true" ht="14.45" hidden="true" customHeight="true" outlineLevel="0" collapsed="false">
      <c r="B29" s="39"/>
      <c r="C29" s="40"/>
      <c r="D29" s="40"/>
      <c r="E29" s="40"/>
      <c r="F29" s="41" t="s">
        <v>46</v>
      </c>
      <c r="G29" s="40"/>
      <c r="H29" s="40"/>
      <c r="I29" s="40"/>
      <c r="J29" s="40"/>
      <c r="K29" s="40"/>
      <c r="L29" s="42" t="n">
        <v>0.15</v>
      </c>
      <c r="M29" s="42"/>
      <c r="N29" s="42"/>
      <c r="O29" s="42"/>
      <c r="P29" s="40"/>
      <c r="Q29" s="40"/>
      <c r="R29" s="40"/>
      <c r="S29" s="40"/>
      <c r="T29" s="40"/>
      <c r="U29" s="40"/>
      <c r="V29" s="40"/>
      <c r="W29" s="43" t="n">
        <f aca="false">ROUND(BC51,2)</f>
        <v>0</v>
      </c>
      <c r="X29" s="43"/>
      <c r="Y29" s="43"/>
      <c r="Z29" s="43"/>
      <c r="AA29" s="43"/>
      <c r="AB29" s="43"/>
      <c r="AC29" s="43"/>
      <c r="AD29" s="43"/>
      <c r="AE29" s="43"/>
      <c r="AF29" s="40"/>
      <c r="AG29" s="40"/>
      <c r="AH29" s="40"/>
      <c r="AI29" s="40"/>
      <c r="AJ29" s="40"/>
      <c r="AK29" s="43" t="n">
        <v>0</v>
      </c>
      <c r="AL29" s="43"/>
      <c r="AM29" s="43"/>
      <c r="AN29" s="43"/>
      <c r="AO29" s="43"/>
      <c r="AP29" s="40"/>
      <c r="AQ29" s="44"/>
      <c r="BE29" s="22"/>
    </row>
    <row r="30" s="38" customFormat="true" ht="14.45" hidden="true" customHeight="true" outlineLevel="0" collapsed="false">
      <c r="B30" s="39"/>
      <c r="C30" s="40"/>
      <c r="D30" s="40"/>
      <c r="E30" s="40"/>
      <c r="F30" s="41" t="s">
        <v>47</v>
      </c>
      <c r="G30" s="40"/>
      <c r="H30" s="40"/>
      <c r="I30" s="40"/>
      <c r="J30" s="40"/>
      <c r="K30" s="40"/>
      <c r="L30" s="42" t="n">
        <v>0</v>
      </c>
      <c r="M30" s="42"/>
      <c r="N30" s="42"/>
      <c r="O30" s="42"/>
      <c r="P30" s="40"/>
      <c r="Q30" s="40"/>
      <c r="R30" s="40"/>
      <c r="S30" s="40"/>
      <c r="T30" s="40"/>
      <c r="U30" s="40"/>
      <c r="V30" s="40"/>
      <c r="W30" s="43" t="n">
        <f aca="false">ROUND(BD51,2)</f>
        <v>0</v>
      </c>
      <c r="X30" s="43"/>
      <c r="Y30" s="43"/>
      <c r="Z30" s="43"/>
      <c r="AA30" s="43"/>
      <c r="AB30" s="43"/>
      <c r="AC30" s="43"/>
      <c r="AD30" s="43"/>
      <c r="AE30" s="43"/>
      <c r="AF30" s="40"/>
      <c r="AG30" s="40"/>
      <c r="AH30" s="40"/>
      <c r="AI30" s="40"/>
      <c r="AJ30" s="40"/>
      <c r="AK30" s="43" t="n">
        <v>0</v>
      </c>
      <c r="AL30" s="43"/>
      <c r="AM30" s="43"/>
      <c r="AN30" s="43"/>
      <c r="AO30" s="43"/>
      <c r="AP30" s="40"/>
      <c r="AQ30" s="44"/>
      <c r="BE30" s="22"/>
    </row>
    <row r="31" s="30" customFormat="true" ht="6.95" hidden="false" customHeight="true" outlineLevel="0" collapsed="false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6"/>
      <c r="BE31" s="22"/>
    </row>
    <row r="32" s="30" customFormat="true" ht="25.9" hidden="false" customHeight="true" outlineLevel="0" collapsed="false">
      <c r="B32" s="31"/>
      <c r="C32" s="45"/>
      <c r="D32" s="46" t="s">
        <v>48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49</v>
      </c>
      <c r="U32" s="47"/>
      <c r="V32" s="47"/>
      <c r="W32" s="47"/>
      <c r="X32" s="49" t="s">
        <v>50</v>
      </c>
      <c r="Y32" s="49"/>
      <c r="Z32" s="49"/>
      <c r="AA32" s="49"/>
      <c r="AB32" s="49"/>
      <c r="AC32" s="47"/>
      <c r="AD32" s="47"/>
      <c r="AE32" s="47"/>
      <c r="AF32" s="47"/>
      <c r="AG32" s="47"/>
      <c r="AH32" s="47"/>
      <c r="AI32" s="47"/>
      <c r="AJ32" s="47"/>
      <c r="AK32" s="50" t="n">
        <f aca="false">SUM(AK23:AK30)</f>
        <v>0</v>
      </c>
      <c r="AL32" s="50"/>
      <c r="AM32" s="50"/>
      <c r="AN32" s="50"/>
      <c r="AO32" s="50"/>
      <c r="AP32" s="45"/>
      <c r="AQ32" s="51"/>
      <c r="BE32" s="22"/>
    </row>
    <row r="33" s="30" customFormat="true" ht="6.95" hidden="false" customHeight="true" outlineLevel="0" collapsed="false"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6"/>
    </row>
    <row r="34" s="30" customFormat="true" ht="6.95" hidden="false" customHeight="true" outlineLevel="0" collapsed="false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="30" customFormat="true" ht="6.95" hidden="false" customHeight="true" outlineLevel="0" collapsed="false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="30" customFormat="true" ht="36.95" hidden="false" customHeight="true" outlineLevel="0" collapsed="false">
      <c r="B39" s="31"/>
      <c r="C39" s="58" t="s">
        <v>51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="30" customFormat="true" ht="6.95" hidden="false" customHeight="true" outlineLevel="0" collapsed="false">
      <c r="B40" s="31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="60" customFormat="true" ht="14.45" hidden="false" customHeight="true" outlineLevel="0" collapsed="false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 aca="false">K5</f>
        <v>18008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="65" customFormat="true" ht="36.95" hidden="false" customHeight="true" outlineLevel="0" collapsed="false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69" t="str">
        <f aca="false">K6</f>
        <v>LC Zahradníkův kout</v>
      </c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8"/>
      <c r="AQ42" s="68"/>
      <c r="AR42" s="70"/>
    </row>
    <row r="43" s="30" customFormat="true" ht="6.95" hidden="false" customHeight="true" outlineLevel="0" collapsed="false">
      <c r="B43" s="31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="30" customFormat="true" ht="15" hidden="false" customHeight="false" outlineLevel="0" collapsed="false">
      <c r="B44" s="31"/>
      <c r="C44" s="62" t="s">
        <v>22</v>
      </c>
      <c r="D44" s="59"/>
      <c r="E44" s="59"/>
      <c r="F44" s="59"/>
      <c r="G44" s="59"/>
      <c r="H44" s="59"/>
      <c r="I44" s="59"/>
      <c r="J44" s="59"/>
      <c r="K44" s="59"/>
      <c r="L44" s="71" t="str">
        <f aca="false">IF(K8="","",K8)</f>
        <v>k.ú. Nové Město na Moravě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2" t="s">
        <v>24</v>
      </c>
      <c r="AJ44" s="59"/>
      <c r="AK44" s="59"/>
      <c r="AL44" s="59"/>
      <c r="AM44" s="72" t="str">
        <f aca="false">IF(AN8= "","",AN8)</f>
        <v>5.3.2018</v>
      </c>
      <c r="AN44" s="72"/>
      <c r="AO44" s="59"/>
      <c r="AP44" s="59"/>
      <c r="AQ44" s="59"/>
      <c r="AR44" s="57"/>
    </row>
    <row r="45" s="30" customFormat="true" ht="6.95" hidden="false" customHeight="true" outlineLevel="0" collapsed="false">
      <c r="B45" s="31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="30" customFormat="true" ht="15" hidden="false" customHeight="false" outlineLevel="0" collapsed="false">
      <c r="B46" s="31"/>
      <c r="C46" s="62" t="s">
        <v>26</v>
      </c>
      <c r="D46" s="59"/>
      <c r="E46" s="59"/>
      <c r="F46" s="59"/>
      <c r="G46" s="59"/>
      <c r="H46" s="59"/>
      <c r="I46" s="59"/>
      <c r="J46" s="59"/>
      <c r="K46" s="59"/>
      <c r="L46" s="63" t="str">
        <f aca="false">IF(E11= "","",E11)</f>
        <v>Nové Město na Moravě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2" t="s">
        <v>32</v>
      </c>
      <c r="AJ46" s="59"/>
      <c r="AK46" s="59"/>
      <c r="AL46" s="59"/>
      <c r="AM46" s="73" t="str">
        <f aca="false">IF(E17="","",E17)</f>
        <v>Greendesign, s.r.o.</v>
      </c>
      <c r="AN46" s="73"/>
      <c r="AO46" s="73"/>
      <c r="AP46" s="73"/>
      <c r="AQ46" s="59"/>
      <c r="AR46" s="57"/>
      <c r="AS46" s="74" t="s">
        <v>52</v>
      </c>
      <c r="AT46" s="74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="30" customFormat="true" ht="15" hidden="false" customHeight="false" outlineLevel="0" collapsed="false">
      <c r="B47" s="31"/>
      <c r="C47" s="62" t="s">
        <v>30</v>
      </c>
      <c r="D47" s="59"/>
      <c r="E47" s="59"/>
      <c r="F47" s="59"/>
      <c r="G47" s="59"/>
      <c r="H47" s="59"/>
      <c r="I47" s="59"/>
      <c r="J47" s="59"/>
      <c r="K47" s="59"/>
      <c r="L47" s="63" t="str">
        <f aca="false"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74"/>
      <c r="AT47" s="74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="30" customFormat="true" ht="10.9" hidden="false" customHeight="true" outlineLevel="0" collapsed="false">
      <c r="B48" s="31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74"/>
      <c r="AT48" s="74"/>
      <c r="AU48" s="32"/>
      <c r="AV48" s="32"/>
      <c r="AW48" s="32"/>
      <c r="AX48" s="32"/>
      <c r="AY48" s="32"/>
      <c r="AZ48" s="32"/>
      <c r="BA48" s="32"/>
      <c r="BB48" s="32"/>
      <c r="BC48" s="32"/>
      <c r="BD48" s="79"/>
    </row>
    <row r="49" s="30" customFormat="true" ht="29.25" hidden="false" customHeight="true" outlineLevel="0" collapsed="false">
      <c r="B49" s="31"/>
      <c r="C49" s="80" t="s">
        <v>53</v>
      </c>
      <c r="D49" s="80"/>
      <c r="E49" s="80"/>
      <c r="F49" s="80"/>
      <c r="G49" s="80"/>
      <c r="H49" s="81"/>
      <c r="I49" s="82" t="s">
        <v>54</v>
      </c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3" t="s">
        <v>55</v>
      </c>
      <c r="AH49" s="83"/>
      <c r="AI49" s="83"/>
      <c r="AJ49" s="83"/>
      <c r="AK49" s="83"/>
      <c r="AL49" s="83"/>
      <c r="AM49" s="83"/>
      <c r="AN49" s="82" t="s">
        <v>56</v>
      </c>
      <c r="AO49" s="82"/>
      <c r="AP49" s="82"/>
      <c r="AQ49" s="84" t="s">
        <v>57</v>
      </c>
      <c r="AR49" s="57"/>
      <c r="AS49" s="85" t="s">
        <v>58</v>
      </c>
      <c r="AT49" s="86" t="s">
        <v>59</v>
      </c>
      <c r="AU49" s="86" t="s">
        <v>60</v>
      </c>
      <c r="AV49" s="86" t="s">
        <v>61</v>
      </c>
      <c r="AW49" s="86" t="s">
        <v>62</v>
      </c>
      <c r="AX49" s="86" t="s">
        <v>63</v>
      </c>
      <c r="AY49" s="86" t="s">
        <v>64</v>
      </c>
      <c r="AZ49" s="86" t="s">
        <v>65</v>
      </c>
      <c r="BA49" s="86" t="s">
        <v>66</v>
      </c>
      <c r="BB49" s="86" t="s">
        <v>67</v>
      </c>
      <c r="BC49" s="86" t="s">
        <v>68</v>
      </c>
      <c r="BD49" s="87" t="s">
        <v>69</v>
      </c>
    </row>
    <row r="50" s="30" customFormat="true" ht="10.9" hidden="false" customHeight="true" outlineLevel="0" collapsed="false">
      <c r="B50" s="31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8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90"/>
    </row>
    <row r="51" s="65" customFormat="true" ht="32.45" hidden="false" customHeight="true" outlineLevel="0" collapsed="false">
      <c r="B51" s="66"/>
      <c r="C51" s="91" t="s">
        <v>70</v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3" t="n">
        <f aca="false">ROUND(AG52,2)</f>
        <v>0</v>
      </c>
      <c r="AH51" s="93"/>
      <c r="AI51" s="93"/>
      <c r="AJ51" s="93"/>
      <c r="AK51" s="93"/>
      <c r="AL51" s="93"/>
      <c r="AM51" s="93"/>
      <c r="AN51" s="94" t="n">
        <f aca="false">SUM(AG51,AT51)</f>
        <v>0</v>
      </c>
      <c r="AO51" s="94"/>
      <c r="AP51" s="94"/>
      <c r="AQ51" s="95"/>
      <c r="AR51" s="70"/>
      <c r="AS51" s="96" t="n">
        <f aca="false">ROUND(AS52,2)</f>
        <v>0</v>
      </c>
      <c r="AT51" s="97" t="n">
        <f aca="false">ROUND(SUM(AV51:AW51),2)</f>
        <v>0</v>
      </c>
      <c r="AU51" s="98" t="n">
        <f aca="false">ROUND(AU52,5)</f>
        <v>0</v>
      </c>
      <c r="AV51" s="97" t="n">
        <f aca="false">ROUND(AZ51*L26,2)</f>
        <v>0</v>
      </c>
      <c r="AW51" s="97" t="n">
        <f aca="false">ROUND(BA51*L27,2)</f>
        <v>0</v>
      </c>
      <c r="AX51" s="97" t="n">
        <f aca="false">ROUND(BB51*L26,2)</f>
        <v>0</v>
      </c>
      <c r="AY51" s="97" t="n">
        <f aca="false">ROUND(BC51*L27,2)</f>
        <v>0</v>
      </c>
      <c r="AZ51" s="97" t="n">
        <f aca="false">ROUND(AZ52,2)</f>
        <v>0</v>
      </c>
      <c r="BA51" s="97" t="n">
        <f aca="false">ROUND(BA52,2)</f>
        <v>0</v>
      </c>
      <c r="BB51" s="97" t="n">
        <f aca="false">ROUND(BB52,2)</f>
        <v>0</v>
      </c>
      <c r="BC51" s="97" t="n">
        <f aca="false">ROUND(BC52,2)</f>
        <v>0</v>
      </c>
      <c r="BD51" s="99" t="n">
        <f aca="false">ROUND(BD52,2)</f>
        <v>0</v>
      </c>
      <c r="BS51" s="100" t="s">
        <v>71</v>
      </c>
      <c r="BT51" s="100" t="s">
        <v>72</v>
      </c>
      <c r="BV51" s="100" t="s">
        <v>73</v>
      </c>
      <c r="BW51" s="100" t="s">
        <v>7</v>
      </c>
      <c r="BX51" s="100" t="s">
        <v>74</v>
      </c>
      <c r="CL51" s="100"/>
    </row>
    <row r="52" s="113" customFormat="true" ht="22.5" hidden="false" customHeight="true" outlineLevel="0" collapsed="false">
      <c r="A52" s="101" t="s">
        <v>75</v>
      </c>
      <c r="B52" s="102"/>
      <c r="C52" s="103"/>
      <c r="D52" s="104" t="s">
        <v>16</v>
      </c>
      <c r="E52" s="104"/>
      <c r="F52" s="104"/>
      <c r="G52" s="104"/>
      <c r="H52" s="104"/>
      <c r="I52" s="105"/>
      <c r="J52" s="104" t="s">
        <v>19</v>
      </c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6" t="n">
        <f aca="false">'18008 - LC Zahradníkův kout'!J25</f>
        <v>0</v>
      </c>
      <c r="AH52" s="106"/>
      <c r="AI52" s="106"/>
      <c r="AJ52" s="106"/>
      <c r="AK52" s="106"/>
      <c r="AL52" s="106"/>
      <c r="AM52" s="106"/>
      <c r="AN52" s="106" t="n">
        <f aca="false">SUM(AG52,AT52)</f>
        <v>0</v>
      </c>
      <c r="AO52" s="106"/>
      <c r="AP52" s="106"/>
      <c r="AQ52" s="107" t="s">
        <v>76</v>
      </c>
      <c r="AR52" s="108"/>
      <c r="AS52" s="109" t="n">
        <v>0</v>
      </c>
      <c r="AT52" s="110" t="n">
        <f aca="false">ROUND(SUM(AV52:AW52),2)</f>
        <v>0</v>
      </c>
      <c r="AU52" s="111" t="n">
        <f aca="false">'18008 - LC Zahradníkův kout'!P80</f>
        <v>0</v>
      </c>
      <c r="AV52" s="110" t="n">
        <f aca="false">'18008 - LC Zahradníkův kout'!J28</f>
        <v>0</v>
      </c>
      <c r="AW52" s="110" t="n">
        <f aca="false">'18008 - LC Zahradníkův kout'!J29</f>
        <v>0</v>
      </c>
      <c r="AX52" s="110" t="n">
        <f aca="false">'18008 - LC Zahradníkův kout'!J30</f>
        <v>0</v>
      </c>
      <c r="AY52" s="110" t="n">
        <f aca="false">'18008 - LC Zahradníkův kout'!J31</f>
        <v>0</v>
      </c>
      <c r="AZ52" s="110" t="n">
        <f aca="false">'18008 - LC Zahradníkův kout'!F28</f>
        <v>0</v>
      </c>
      <c r="BA52" s="110" t="n">
        <f aca="false">'18008 - LC Zahradníkův kout'!F29</f>
        <v>0</v>
      </c>
      <c r="BB52" s="110" t="n">
        <f aca="false">'18008 - LC Zahradníkův kout'!F30</f>
        <v>0</v>
      </c>
      <c r="BC52" s="110" t="n">
        <f aca="false">'18008 - LC Zahradníkův kout'!F31</f>
        <v>0</v>
      </c>
      <c r="BD52" s="112" t="n">
        <f aca="false">'18008 - LC Zahradníkův kout'!F32</f>
        <v>0</v>
      </c>
      <c r="BT52" s="114" t="s">
        <v>77</v>
      </c>
      <c r="BU52" s="114" t="s">
        <v>78</v>
      </c>
      <c r="BV52" s="114" t="s">
        <v>73</v>
      </c>
      <c r="BW52" s="114" t="s">
        <v>7</v>
      </c>
      <c r="BX52" s="114" t="s">
        <v>74</v>
      </c>
      <c r="CL52" s="114"/>
    </row>
    <row r="53" s="30" customFormat="true" ht="30" hidden="false" customHeight="true" outlineLevel="0" collapsed="false">
      <c r="B53" s="31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="30" customFormat="true" ht="6.95" hidden="false" customHeight="true" outlineLevel="0" collapsed="false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sheet="true" password="cc35" objects="true" scenarios="true" formatCells="false" formatColumns="false" formatRows="false" sort="false" autoFilter="false"/>
  <mergeCells count="41"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1:AM51"/>
    <mergeCell ref="AN51:AP51"/>
    <mergeCell ref="D52:H52"/>
    <mergeCell ref="J52:AF52"/>
    <mergeCell ref="AG52:AM52"/>
    <mergeCell ref="AN52:AP52"/>
  </mergeCells>
  <hyperlinks>
    <hyperlink ref="K1" location="C2" display="1) Rekapitulace stavby"/>
    <hyperlink ref="W1" location="C51" display="2) Rekapitulace objektů stavby a soupisů prací"/>
    <hyperlink ref="A52" location="'18008 - LC Zahradníkův kout'!C2" display="/"/>
  </hyperlinks>
  <printOptions headings="false" gridLines="false" gridLinesSet="true" horizontalCentered="false" verticalCentered="false"/>
  <pageMargins left="0.583333333333333" right="0.583333333333333" top="0.583333333333333" bottom="0.583333333333333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R42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8.88671875" defaultRowHeight="15" zeroHeight="false" outlineLevelRow="0" outlineLevelCol="0"/>
  <cols>
    <col collapsed="false" customWidth="true" hidden="false" outlineLevel="0" max="1" min="1" style="0" width="8.33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4" min="4" style="0" width="4.32"/>
    <col collapsed="false" customWidth="true" hidden="false" outlineLevel="0" max="5" min="5" style="0" width="17.16"/>
    <col collapsed="false" customWidth="true" hidden="false" outlineLevel="0" max="6" min="6" style="0" width="75"/>
    <col collapsed="false" customWidth="true" hidden="false" outlineLevel="0" max="7" min="7" style="0" width="8.66"/>
    <col collapsed="false" customWidth="true" hidden="false" outlineLevel="0" max="8" min="8" style="0" width="11.17"/>
    <col collapsed="false" customWidth="true" hidden="false" outlineLevel="0" max="9" min="9" style="115" width="12.66"/>
    <col collapsed="false" customWidth="true" hidden="false" outlineLevel="0" max="10" min="10" style="0" width="23.5"/>
    <col collapsed="false" customWidth="true" hidden="false" outlineLevel="0" max="11" min="11" style="0" width="15.51"/>
    <col collapsed="false" customWidth="true" hidden="true" outlineLevel="0" max="18" min="13" style="0" width="9.33"/>
    <col collapsed="false" customWidth="true" hidden="true" outlineLevel="0" max="19" min="19" style="0" width="8.16"/>
    <col collapsed="false" customWidth="true" hidden="true" outlineLevel="0" max="20" min="20" style="0" width="29.66"/>
    <col collapsed="false" customWidth="true" hidden="true" outlineLevel="0" max="21" min="21" style="0" width="16.33"/>
    <col collapsed="false" customWidth="true" hidden="false" outlineLevel="0" max="22" min="22" style="0" width="12.34"/>
    <col collapsed="false" customWidth="true" hidden="false" outlineLevel="0" max="23" min="23" style="0" width="16.33"/>
    <col collapsed="false" customWidth="true" hidden="false" outlineLevel="0" max="24" min="24" style="0" width="12.34"/>
    <col collapsed="false" customWidth="true" hidden="false" outlineLevel="0" max="25" min="25" style="0" width="15.01"/>
    <col collapsed="false" customWidth="true" hidden="false" outlineLevel="0" max="26" min="26" style="0" width="11"/>
    <col collapsed="false" customWidth="true" hidden="false" outlineLevel="0" max="27" min="27" style="0" width="15.01"/>
    <col collapsed="false" customWidth="true" hidden="false" outlineLevel="0" max="28" min="28" style="0" width="16.33"/>
    <col collapsed="false" customWidth="true" hidden="false" outlineLevel="0" max="29" min="29" style="0" width="11"/>
    <col collapsed="false" customWidth="true" hidden="false" outlineLevel="0" max="30" min="30" style="0" width="15.01"/>
    <col collapsed="false" customWidth="true" hidden="false" outlineLevel="0" max="31" min="31" style="0" width="16.33"/>
    <col collapsed="false" customWidth="true" hidden="true" outlineLevel="0" max="65" min="44" style="0" width="9.33"/>
  </cols>
  <sheetData>
    <row r="1" customFormat="false" ht="21.75" hidden="false" customHeight="true" outlineLevel="0" collapsed="false">
      <c r="A1" s="6"/>
      <c r="B1" s="116"/>
      <c r="C1" s="116"/>
      <c r="D1" s="117" t="s">
        <v>1</v>
      </c>
      <c r="E1" s="116"/>
      <c r="F1" s="118" t="s">
        <v>79</v>
      </c>
      <c r="G1" s="118" t="s">
        <v>80</v>
      </c>
      <c r="H1" s="118"/>
      <c r="I1" s="119"/>
      <c r="J1" s="118" t="s">
        <v>81</v>
      </c>
      <c r="K1" s="117" t="s">
        <v>82</v>
      </c>
      <c r="L1" s="118" t="s">
        <v>83</v>
      </c>
      <c r="M1" s="118"/>
      <c r="N1" s="118"/>
      <c r="O1" s="118"/>
      <c r="P1" s="118"/>
      <c r="Q1" s="118"/>
      <c r="R1" s="118"/>
      <c r="S1" s="118"/>
      <c r="T1" s="118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</row>
    <row r="2" customFormat="false" ht="36.95" hidden="false" customHeight="true" outlineLevel="0" collapsed="false">
      <c r="L2" s="9"/>
      <c r="M2" s="9"/>
      <c r="N2" s="9"/>
      <c r="O2" s="9"/>
      <c r="P2" s="9"/>
      <c r="Q2" s="9"/>
      <c r="R2" s="9"/>
      <c r="S2" s="9"/>
      <c r="T2" s="9"/>
      <c r="U2" s="9"/>
      <c r="V2" s="9"/>
      <c r="AT2" s="10" t="s">
        <v>7</v>
      </c>
      <c r="AZ2" s="120" t="s">
        <v>84</v>
      </c>
      <c r="BA2" s="120"/>
      <c r="BB2" s="120"/>
      <c r="BC2" s="120" t="s">
        <v>85</v>
      </c>
      <c r="BD2" s="120" t="s">
        <v>86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1"/>
      <c r="J3" s="12"/>
      <c r="K3" s="13"/>
      <c r="AT3" s="10" t="s">
        <v>86</v>
      </c>
      <c r="AZ3" s="120" t="s">
        <v>87</v>
      </c>
      <c r="BA3" s="120"/>
      <c r="BB3" s="120"/>
      <c r="BC3" s="120" t="s">
        <v>88</v>
      </c>
      <c r="BD3" s="120" t="s">
        <v>86</v>
      </c>
    </row>
    <row r="4" customFormat="false" ht="36.95" hidden="false" customHeight="true" outlineLevel="0" collapsed="false">
      <c r="B4" s="14"/>
      <c r="C4" s="15"/>
      <c r="D4" s="16" t="s">
        <v>89</v>
      </c>
      <c r="E4" s="15"/>
      <c r="F4" s="15"/>
      <c r="G4" s="15"/>
      <c r="H4" s="15"/>
      <c r="I4" s="122"/>
      <c r="J4" s="15"/>
      <c r="K4" s="17"/>
      <c r="M4" s="18" t="s">
        <v>12</v>
      </c>
      <c r="AT4" s="10" t="s">
        <v>6</v>
      </c>
      <c r="AZ4" s="120" t="s">
        <v>90</v>
      </c>
      <c r="BA4" s="120"/>
      <c r="BB4" s="120"/>
      <c r="BC4" s="120" t="s">
        <v>91</v>
      </c>
      <c r="BD4" s="120" t="s">
        <v>86</v>
      </c>
    </row>
    <row r="5" customFormat="false" ht="6.95" hidden="false" customHeight="true" outlineLevel="0" collapsed="false">
      <c r="B5" s="14"/>
      <c r="C5" s="15"/>
      <c r="D5" s="15"/>
      <c r="E5" s="15"/>
      <c r="F5" s="15"/>
      <c r="G5" s="15"/>
      <c r="H5" s="15"/>
      <c r="I5" s="122"/>
      <c r="J5" s="15"/>
      <c r="K5" s="17"/>
      <c r="AZ5" s="120" t="s">
        <v>92</v>
      </c>
      <c r="BA5" s="120"/>
      <c r="BB5" s="120"/>
      <c r="BC5" s="120" t="s">
        <v>93</v>
      </c>
      <c r="BD5" s="120" t="s">
        <v>86</v>
      </c>
    </row>
    <row r="6" s="30" customFormat="true" ht="15" hidden="false" customHeight="false" outlineLevel="0" collapsed="false">
      <c r="B6" s="31"/>
      <c r="C6" s="32"/>
      <c r="D6" s="25" t="s">
        <v>18</v>
      </c>
      <c r="E6" s="32"/>
      <c r="F6" s="32"/>
      <c r="G6" s="32"/>
      <c r="H6" s="32"/>
      <c r="I6" s="123"/>
      <c r="J6" s="32"/>
      <c r="K6" s="36"/>
      <c r="AZ6" s="120" t="s">
        <v>94</v>
      </c>
      <c r="BA6" s="120"/>
      <c r="BB6" s="120"/>
      <c r="BC6" s="120" t="s">
        <v>95</v>
      </c>
      <c r="BD6" s="120" t="s">
        <v>86</v>
      </c>
    </row>
    <row r="7" s="30" customFormat="true" ht="36.95" hidden="false" customHeight="true" outlineLevel="0" collapsed="false">
      <c r="B7" s="31"/>
      <c r="C7" s="32"/>
      <c r="D7" s="32"/>
      <c r="E7" s="124" t="s">
        <v>19</v>
      </c>
      <c r="F7" s="124"/>
      <c r="G7" s="124"/>
      <c r="H7" s="124"/>
      <c r="I7" s="123"/>
      <c r="J7" s="32"/>
      <c r="K7" s="36"/>
      <c r="AZ7" s="120" t="s">
        <v>96</v>
      </c>
      <c r="BA7" s="120"/>
      <c r="BB7" s="120"/>
      <c r="BC7" s="120" t="s">
        <v>97</v>
      </c>
      <c r="BD7" s="120" t="s">
        <v>86</v>
      </c>
    </row>
    <row r="8" s="30" customFormat="true" ht="13.5" hidden="false" customHeight="false" outlineLevel="0" collapsed="false">
      <c r="B8" s="31"/>
      <c r="C8" s="32"/>
      <c r="D8" s="32"/>
      <c r="E8" s="32"/>
      <c r="F8" s="32"/>
      <c r="G8" s="32"/>
      <c r="H8" s="32"/>
      <c r="I8" s="123"/>
      <c r="J8" s="32"/>
      <c r="K8" s="36"/>
      <c r="AZ8" s="120" t="s">
        <v>98</v>
      </c>
      <c r="BA8" s="120"/>
      <c r="BB8" s="120"/>
      <c r="BC8" s="120" t="s">
        <v>99</v>
      </c>
      <c r="BD8" s="120" t="s">
        <v>86</v>
      </c>
    </row>
    <row r="9" s="30" customFormat="true" ht="14.45" hidden="false" customHeight="true" outlineLevel="0" collapsed="false">
      <c r="B9" s="31"/>
      <c r="C9" s="32"/>
      <c r="D9" s="25" t="s">
        <v>20</v>
      </c>
      <c r="E9" s="32"/>
      <c r="F9" s="21"/>
      <c r="G9" s="32"/>
      <c r="H9" s="32"/>
      <c r="I9" s="125" t="s">
        <v>21</v>
      </c>
      <c r="J9" s="21"/>
      <c r="K9" s="36"/>
      <c r="AZ9" s="120" t="s">
        <v>100</v>
      </c>
      <c r="BA9" s="120"/>
      <c r="BB9" s="120"/>
      <c r="BC9" s="120" t="s">
        <v>72</v>
      </c>
      <c r="BD9" s="120" t="s">
        <v>86</v>
      </c>
    </row>
    <row r="10" s="30" customFormat="true" ht="14.45" hidden="false" customHeight="true" outlineLevel="0" collapsed="false">
      <c r="B10" s="31"/>
      <c r="C10" s="32"/>
      <c r="D10" s="25" t="s">
        <v>22</v>
      </c>
      <c r="E10" s="32"/>
      <c r="F10" s="21" t="s">
        <v>23</v>
      </c>
      <c r="G10" s="32"/>
      <c r="H10" s="32"/>
      <c r="I10" s="125" t="s">
        <v>24</v>
      </c>
      <c r="J10" s="72" t="str">
        <f aca="false">'Rekapitulace stavby'!AN8</f>
        <v>5.3.2018</v>
      </c>
      <c r="K10" s="36"/>
      <c r="AZ10" s="120" t="s">
        <v>101</v>
      </c>
      <c r="BA10" s="120"/>
      <c r="BB10" s="120"/>
      <c r="BC10" s="120" t="s">
        <v>102</v>
      </c>
      <c r="BD10" s="120" t="s">
        <v>86</v>
      </c>
    </row>
    <row r="11" s="30" customFormat="true" ht="10.9" hidden="false" customHeight="true" outlineLevel="0" collapsed="false">
      <c r="B11" s="31"/>
      <c r="C11" s="32"/>
      <c r="D11" s="32"/>
      <c r="E11" s="32"/>
      <c r="F11" s="32"/>
      <c r="G11" s="32"/>
      <c r="H11" s="32"/>
      <c r="I11" s="123"/>
      <c r="J11" s="32"/>
      <c r="K11" s="36"/>
      <c r="AZ11" s="120" t="s">
        <v>103</v>
      </c>
      <c r="BA11" s="120"/>
      <c r="BB11" s="120"/>
      <c r="BC11" s="120" t="s">
        <v>104</v>
      </c>
      <c r="BD11" s="120" t="s">
        <v>86</v>
      </c>
    </row>
    <row r="12" s="30" customFormat="true" ht="14.45" hidden="false" customHeight="true" outlineLevel="0" collapsed="false">
      <c r="B12" s="31"/>
      <c r="C12" s="32"/>
      <c r="D12" s="25" t="s">
        <v>26</v>
      </c>
      <c r="E12" s="32"/>
      <c r="F12" s="32"/>
      <c r="G12" s="32"/>
      <c r="H12" s="32"/>
      <c r="I12" s="125" t="s">
        <v>27</v>
      </c>
      <c r="J12" s="21"/>
      <c r="K12" s="36"/>
      <c r="AZ12" s="120" t="s">
        <v>105</v>
      </c>
      <c r="BA12" s="120"/>
      <c r="BB12" s="120"/>
      <c r="BC12" s="120" t="s">
        <v>106</v>
      </c>
      <c r="BD12" s="120" t="s">
        <v>86</v>
      </c>
    </row>
    <row r="13" s="30" customFormat="true" ht="18" hidden="false" customHeight="true" outlineLevel="0" collapsed="false">
      <c r="B13" s="31"/>
      <c r="C13" s="32"/>
      <c r="D13" s="32"/>
      <c r="E13" s="21" t="s">
        <v>28</v>
      </c>
      <c r="F13" s="32"/>
      <c r="G13" s="32"/>
      <c r="H13" s="32"/>
      <c r="I13" s="125" t="s">
        <v>29</v>
      </c>
      <c r="J13" s="21"/>
      <c r="K13" s="36"/>
      <c r="AZ13" s="120" t="s">
        <v>107</v>
      </c>
      <c r="BA13" s="120"/>
      <c r="BB13" s="120"/>
      <c r="BC13" s="120" t="s">
        <v>108</v>
      </c>
      <c r="BD13" s="120" t="s">
        <v>86</v>
      </c>
    </row>
    <row r="14" s="30" customFormat="true" ht="6.95" hidden="false" customHeight="true" outlineLevel="0" collapsed="false">
      <c r="B14" s="31"/>
      <c r="C14" s="32"/>
      <c r="D14" s="32"/>
      <c r="E14" s="32"/>
      <c r="F14" s="32"/>
      <c r="G14" s="32"/>
      <c r="H14" s="32"/>
      <c r="I14" s="123"/>
      <c r="J14" s="32"/>
      <c r="K14" s="36"/>
      <c r="AZ14" s="120" t="s">
        <v>109</v>
      </c>
      <c r="BA14" s="120"/>
      <c r="BB14" s="120"/>
      <c r="BC14" s="120" t="s">
        <v>110</v>
      </c>
      <c r="BD14" s="120" t="s">
        <v>86</v>
      </c>
    </row>
    <row r="15" s="30" customFormat="true" ht="14.45" hidden="false" customHeight="true" outlineLevel="0" collapsed="false">
      <c r="B15" s="31"/>
      <c r="C15" s="32"/>
      <c r="D15" s="25" t="s">
        <v>30</v>
      </c>
      <c r="E15" s="32"/>
      <c r="F15" s="32"/>
      <c r="G15" s="32"/>
      <c r="H15" s="32"/>
      <c r="I15" s="125" t="s">
        <v>27</v>
      </c>
      <c r="J15" s="21" t="str">
        <f aca="false">IF('Rekapitulace stavby'!AN13="Vyplň údaj","",IF('Rekapitulace stavby'!AN13="","",'Rekapitulace stavby'!AN13))</f>
        <v/>
      </c>
      <c r="K15" s="36"/>
      <c r="AZ15" s="120" t="s">
        <v>111</v>
      </c>
      <c r="BA15" s="120"/>
      <c r="BB15" s="120"/>
      <c r="BC15" s="120" t="s">
        <v>112</v>
      </c>
      <c r="BD15" s="120" t="s">
        <v>86</v>
      </c>
    </row>
    <row r="16" s="30" customFormat="true" ht="18" hidden="false" customHeight="true" outlineLevel="0" collapsed="false">
      <c r="B16" s="31"/>
      <c r="C16" s="32"/>
      <c r="D16" s="32"/>
      <c r="E16" s="21" t="str">
        <f aca="false">IF('Rekapitulace stavby'!E14="Vyplň údaj","",IF('Rekapitulace stavby'!E14="","",'Rekapitulace stavby'!E14))</f>
        <v/>
      </c>
      <c r="F16" s="32"/>
      <c r="G16" s="32"/>
      <c r="H16" s="32"/>
      <c r="I16" s="125" t="s">
        <v>29</v>
      </c>
      <c r="J16" s="21" t="str">
        <f aca="false">IF('Rekapitulace stavby'!AN14="Vyplň údaj","",IF('Rekapitulace stavby'!AN14="","",'Rekapitulace stavby'!AN14))</f>
        <v/>
      </c>
      <c r="K16" s="36"/>
      <c r="AZ16" s="120" t="s">
        <v>113</v>
      </c>
      <c r="BA16" s="120"/>
      <c r="BB16" s="120"/>
      <c r="BC16" s="120" t="s">
        <v>114</v>
      </c>
      <c r="BD16" s="120" t="s">
        <v>86</v>
      </c>
    </row>
    <row r="17" s="30" customFormat="true" ht="6.95" hidden="false" customHeight="true" outlineLevel="0" collapsed="false">
      <c r="B17" s="31"/>
      <c r="C17" s="32"/>
      <c r="D17" s="32"/>
      <c r="E17" s="32"/>
      <c r="F17" s="32"/>
      <c r="G17" s="32"/>
      <c r="H17" s="32"/>
      <c r="I17" s="123"/>
      <c r="J17" s="32"/>
      <c r="K17" s="36"/>
    </row>
    <row r="18" s="30" customFormat="true" ht="14.45" hidden="false" customHeight="true" outlineLevel="0" collapsed="false">
      <c r="B18" s="31"/>
      <c r="C18" s="32"/>
      <c r="D18" s="25" t="s">
        <v>32</v>
      </c>
      <c r="E18" s="32"/>
      <c r="F18" s="32"/>
      <c r="G18" s="32"/>
      <c r="H18" s="32"/>
      <c r="I18" s="125" t="s">
        <v>27</v>
      </c>
      <c r="J18" s="21" t="s">
        <v>33</v>
      </c>
      <c r="K18" s="36"/>
    </row>
    <row r="19" s="30" customFormat="true" ht="18" hidden="false" customHeight="true" outlineLevel="0" collapsed="false">
      <c r="B19" s="31"/>
      <c r="C19" s="32"/>
      <c r="D19" s="32"/>
      <c r="E19" s="21" t="s">
        <v>34</v>
      </c>
      <c r="F19" s="32"/>
      <c r="G19" s="32"/>
      <c r="H19" s="32"/>
      <c r="I19" s="125" t="s">
        <v>29</v>
      </c>
      <c r="J19" s="21" t="s">
        <v>35</v>
      </c>
      <c r="K19" s="36"/>
    </row>
    <row r="20" s="30" customFormat="true" ht="6.95" hidden="false" customHeight="true" outlineLevel="0" collapsed="false">
      <c r="B20" s="31"/>
      <c r="C20" s="32"/>
      <c r="D20" s="32"/>
      <c r="E20" s="32"/>
      <c r="F20" s="32"/>
      <c r="G20" s="32"/>
      <c r="H20" s="32"/>
      <c r="I20" s="123"/>
      <c r="J20" s="32"/>
      <c r="K20" s="36"/>
    </row>
    <row r="21" s="30" customFormat="true" ht="14.45" hidden="false" customHeight="true" outlineLevel="0" collapsed="false">
      <c r="B21" s="31"/>
      <c r="C21" s="32"/>
      <c r="D21" s="25" t="s">
        <v>37</v>
      </c>
      <c r="E21" s="32"/>
      <c r="F21" s="32"/>
      <c r="G21" s="32"/>
      <c r="H21" s="32"/>
      <c r="I21" s="123"/>
      <c r="J21" s="32"/>
      <c r="K21" s="36"/>
    </row>
    <row r="22" s="126" customFormat="true" ht="22.5" hidden="false" customHeight="true" outlineLevel="0" collapsed="false">
      <c r="B22" s="127"/>
      <c r="C22" s="128"/>
      <c r="D22" s="128"/>
      <c r="E22" s="28"/>
      <c r="F22" s="28"/>
      <c r="G22" s="28"/>
      <c r="H22" s="28"/>
      <c r="I22" s="129"/>
      <c r="J22" s="128"/>
      <c r="K22" s="130"/>
    </row>
    <row r="23" s="30" customFormat="true" ht="6.95" hidden="false" customHeight="true" outlineLevel="0" collapsed="false">
      <c r="B23" s="31"/>
      <c r="C23" s="32"/>
      <c r="D23" s="32"/>
      <c r="E23" s="32"/>
      <c r="F23" s="32"/>
      <c r="G23" s="32"/>
      <c r="H23" s="32"/>
      <c r="I23" s="123"/>
      <c r="J23" s="32"/>
      <c r="K23" s="36"/>
    </row>
    <row r="24" s="30" customFormat="true" ht="6.95" hidden="false" customHeight="true" outlineLevel="0" collapsed="false">
      <c r="B24" s="31"/>
      <c r="C24" s="32"/>
      <c r="D24" s="89"/>
      <c r="E24" s="89"/>
      <c r="F24" s="89"/>
      <c r="G24" s="89"/>
      <c r="H24" s="89"/>
      <c r="I24" s="131"/>
      <c r="J24" s="89"/>
      <c r="K24" s="132"/>
    </row>
    <row r="25" s="30" customFormat="true" ht="25.35" hidden="false" customHeight="true" outlineLevel="0" collapsed="false">
      <c r="B25" s="31"/>
      <c r="C25" s="32"/>
      <c r="D25" s="133" t="s">
        <v>38</v>
      </c>
      <c r="E25" s="32"/>
      <c r="F25" s="32"/>
      <c r="G25" s="32"/>
      <c r="H25" s="32"/>
      <c r="I25" s="123"/>
      <c r="J25" s="94" t="n">
        <f aca="false">ROUND(J80,2)</f>
        <v>0</v>
      </c>
      <c r="K25" s="36"/>
    </row>
    <row r="26" s="30" customFormat="true" ht="6.95" hidden="false" customHeight="true" outlineLevel="0" collapsed="false">
      <c r="B26" s="31"/>
      <c r="C26" s="32"/>
      <c r="D26" s="89"/>
      <c r="E26" s="89"/>
      <c r="F26" s="89"/>
      <c r="G26" s="89"/>
      <c r="H26" s="89"/>
      <c r="I26" s="131"/>
      <c r="J26" s="89"/>
      <c r="K26" s="132"/>
    </row>
    <row r="27" s="30" customFormat="true" ht="14.45" hidden="false" customHeight="true" outlineLevel="0" collapsed="false">
      <c r="B27" s="31"/>
      <c r="C27" s="32"/>
      <c r="D27" s="32"/>
      <c r="E27" s="32"/>
      <c r="F27" s="37" t="s">
        <v>40</v>
      </c>
      <c r="G27" s="32"/>
      <c r="H27" s="32"/>
      <c r="I27" s="134" t="s">
        <v>39</v>
      </c>
      <c r="J27" s="37" t="s">
        <v>41</v>
      </c>
      <c r="K27" s="36"/>
    </row>
    <row r="28" s="30" customFormat="true" ht="14.45" hidden="false" customHeight="true" outlineLevel="0" collapsed="false">
      <c r="B28" s="31"/>
      <c r="C28" s="32"/>
      <c r="D28" s="41" t="s">
        <v>42</v>
      </c>
      <c r="E28" s="41" t="s">
        <v>43</v>
      </c>
      <c r="F28" s="135" t="n">
        <f aca="false">ROUND(SUM(BE80:BE419), 2)</f>
        <v>0</v>
      </c>
      <c r="G28" s="32"/>
      <c r="H28" s="32"/>
      <c r="I28" s="136" t="n">
        <v>0.21</v>
      </c>
      <c r="J28" s="135" t="n">
        <f aca="false">ROUND(ROUND((SUM(BE80:BE419)), 2)*I28, 2)</f>
        <v>0</v>
      </c>
      <c r="K28" s="36"/>
    </row>
    <row r="29" s="30" customFormat="true" ht="14.45" hidden="false" customHeight="true" outlineLevel="0" collapsed="false">
      <c r="B29" s="31"/>
      <c r="C29" s="32"/>
      <c r="D29" s="32"/>
      <c r="E29" s="41" t="s">
        <v>44</v>
      </c>
      <c r="F29" s="135" t="n">
        <f aca="false">ROUND(SUM(BF80:BF419), 2)</f>
        <v>0</v>
      </c>
      <c r="G29" s="32"/>
      <c r="H29" s="32"/>
      <c r="I29" s="136" t="n">
        <v>0.15</v>
      </c>
      <c r="J29" s="135" t="n">
        <f aca="false">ROUND(ROUND((SUM(BF80:BF419)), 2)*I29, 2)</f>
        <v>0</v>
      </c>
      <c r="K29" s="36"/>
    </row>
    <row r="30" s="30" customFormat="true" ht="14.45" hidden="true" customHeight="true" outlineLevel="0" collapsed="false">
      <c r="B30" s="31"/>
      <c r="C30" s="32"/>
      <c r="D30" s="32"/>
      <c r="E30" s="41" t="s">
        <v>45</v>
      </c>
      <c r="F30" s="135" t="n">
        <f aca="false">ROUND(SUM(BG80:BG419), 2)</f>
        <v>0</v>
      </c>
      <c r="G30" s="32"/>
      <c r="H30" s="32"/>
      <c r="I30" s="136" t="n">
        <v>0.21</v>
      </c>
      <c r="J30" s="135" t="n">
        <v>0</v>
      </c>
      <c r="K30" s="36"/>
    </row>
    <row r="31" s="30" customFormat="true" ht="14.45" hidden="true" customHeight="true" outlineLevel="0" collapsed="false">
      <c r="B31" s="31"/>
      <c r="C31" s="32"/>
      <c r="D31" s="32"/>
      <c r="E31" s="41" t="s">
        <v>46</v>
      </c>
      <c r="F31" s="135" t="n">
        <f aca="false">ROUND(SUM(BH80:BH419), 2)</f>
        <v>0</v>
      </c>
      <c r="G31" s="32"/>
      <c r="H31" s="32"/>
      <c r="I31" s="136" t="n">
        <v>0.15</v>
      </c>
      <c r="J31" s="135" t="n">
        <v>0</v>
      </c>
      <c r="K31" s="36"/>
    </row>
    <row r="32" s="30" customFormat="true" ht="14.45" hidden="true" customHeight="true" outlineLevel="0" collapsed="false">
      <c r="B32" s="31"/>
      <c r="C32" s="32"/>
      <c r="D32" s="32"/>
      <c r="E32" s="41" t="s">
        <v>47</v>
      </c>
      <c r="F32" s="135" t="n">
        <f aca="false">ROUND(SUM(BI80:BI419), 2)</f>
        <v>0</v>
      </c>
      <c r="G32" s="32"/>
      <c r="H32" s="32"/>
      <c r="I32" s="136" t="n">
        <v>0</v>
      </c>
      <c r="J32" s="135" t="n">
        <v>0</v>
      </c>
      <c r="K32" s="36"/>
    </row>
    <row r="33" s="30" customFormat="true" ht="6.95" hidden="false" customHeight="true" outlineLevel="0" collapsed="false">
      <c r="B33" s="31"/>
      <c r="C33" s="32"/>
      <c r="D33" s="32"/>
      <c r="E33" s="32"/>
      <c r="F33" s="32"/>
      <c r="G33" s="32"/>
      <c r="H33" s="32"/>
      <c r="I33" s="123"/>
      <c r="J33" s="32"/>
      <c r="K33" s="36"/>
    </row>
    <row r="34" s="30" customFormat="true" ht="25.35" hidden="false" customHeight="true" outlineLevel="0" collapsed="false">
      <c r="B34" s="31"/>
      <c r="C34" s="137"/>
      <c r="D34" s="138" t="s">
        <v>48</v>
      </c>
      <c r="E34" s="81"/>
      <c r="F34" s="81"/>
      <c r="G34" s="139" t="s">
        <v>49</v>
      </c>
      <c r="H34" s="140" t="s">
        <v>50</v>
      </c>
      <c r="I34" s="141"/>
      <c r="J34" s="142" t="n">
        <f aca="false">SUM(J25:J32)</f>
        <v>0</v>
      </c>
      <c r="K34" s="143"/>
    </row>
    <row r="35" s="30" customFormat="true" ht="14.45" hidden="false" customHeight="true" outlineLevel="0" collapsed="false">
      <c r="B35" s="52"/>
      <c r="C35" s="53"/>
      <c r="D35" s="53"/>
      <c r="E35" s="53"/>
      <c r="F35" s="53"/>
      <c r="G35" s="53"/>
      <c r="H35" s="53"/>
      <c r="I35" s="144"/>
      <c r="J35" s="53"/>
      <c r="K35" s="54"/>
    </row>
    <row r="39" s="30" customFormat="true" ht="6.95" hidden="false" customHeight="true" outlineLevel="0" collapsed="false">
      <c r="B39" s="145"/>
      <c r="C39" s="146"/>
      <c r="D39" s="146"/>
      <c r="E39" s="146"/>
      <c r="F39" s="146"/>
      <c r="G39" s="146"/>
      <c r="H39" s="146"/>
      <c r="I39" s="147"/>
      <c r="J39" s="146"/>
      <c r="K39" s="148"/>
    </row>
    <row r="40" s="30" customFormat="true" ht="36.95" hidden="false" customHeight="true" outlineLevel="0" collapsed="false">
      <c r="B40" s="31"/>
      <c r="C40" s="16" t="s">
        <v>115</v>
      </c>
      <c r="D40" s="32"/>
      <c r="E40" s="32"/>
      <c r="F40" s="32"/>
      <c r="G40" s="32"/>
      <c r="H40" s="32"/>
      <c r="I40" s="123"/>
      <c r="J40" s="32"/>
      <c r="K40" s="36"/>
    </row>
    <row r="41" s="30" customFormat="true" ht="6.95" hidden="false" customHeight="true" outlineLevel="0" collapsed="false">
      <c r="B41" s="31"/>
      <c r="C41" s="32"/>
      <c r="D41" s="32"/>
      <c r="E41" s="32"/>
      <c r="F41" s="32"/>
      <c r="G41" s="32"/>
      <c r="H41" s="32"/>
      <c r="I41" s="123"/>
      <c r="J41" s="32"/>
      <c r="K41" s="36"/>
    </row>
    <row r="42" s="30" customFormat="true" ht="14.45" hidden="false" customHeight="true" outlineLevel="0" collapsed="false">
      <c r="B42" s="31"/>
      <c r="C42" s="25" t="s">
        <v>18</v>
      </c>
      <c r="D42" s="32"/>
      <c r="E42" s="32"/>
      <c r="F42" s="32"/>
      <c r="G42" s="32"/>
      <c r="H42" s="32"/>
      <c r="I42" s="123"/>
      <c r="J42" s="32"/>
      <c r="K42" s="36"/>
    </row>
    <row r="43" s="30" customFormat="true" ht="23.25" hidden="false" customHeight="true" outlineLevel="0" collapsed="false">
      <c r="B43" s="31"/>
      <c r="C43" s="32"/>
      <c r="D43" s="32"/>
      <c r="E43" s="124" t="str">
        <f aca="false">E7</f>
        <v>LC Zahradníkův kout</v>
      </c>
      <c r="F43" s="124"/>
      <c r="G43" s="124"/>
      <c r="H43" s="124"/>
      <c r="I43" s="123"/>
      <c r="J43" s="32"/>
      <c r="K43" s="36"/>
    </row>
    <row r="44" s="30" customFormat="true" ht="6.95" hidden="false" customHeight="true" outlineLevel="0" collapsed="false">
      <c r="B44" s="31"/>
      <c r="C44" s="32"/>
      <c r="D44" s="32"/>
      <c r="E44" s="32"/>
      <c r="F44" s="32"/>
      <c r="G44" s="32"/>
      <c r="H44" s="32"/>
      <c r="I44" s="123"/>
      <c r="J44" s="32"/>
      <c r="K44" s="36"/>
    </row>
    <row r="45" s="30" customFormat="true" ht="18" hidden="false" customHeight="true" outlineLevel="0" collapsed="false">
      <c r="B45" s="31"/>
      <c r="C45" s="25" t="s">
        <v>22</v>
      </c>
      <c r="D45" s="32"/>
      <c r="E45" s="32"/>
      <c r="F45" s="21" t="str">
        <f aca="false">F10</f>
        <v>k.ú. Nové Město na Moravě</v>
      </c>
      <c r="G45" s="32"/>
      <c r="H45" s="32"/>
      <c r="I45" s="125" t="s">
        <v>24</v>
      </c>
      <c r="J45" s="72" t="str">
        <f aca="false">IF(J10="","",J10)</f>
        <v>5.3.2018</v>
      </c>
      <c r="K45" s="36"/>
    </row>
    <row r="46" s="30" customFormat="true" ht="6.95" hidden="false" customHeight="true" outlineLevel="0" collapsed="false">
      <c r="B46" s="31"/>
      <c r="C46" s="32"/>
      <c r="D46" s="32"/>
      <c r="E46" s="32"/>
      <c r="F46" s="32"/>
      <c r="G46" s="32"/>
      <c r="H46" s="32"/>
      <c r="I46" s="123"/>
      <c r="J46" s="32"/>
      <c r="K46" s="36"/>
    </row>
    <row r="47" s="30" customFormat="true" ht="15" hidden="false" customHeight="false" outlineLevel="0" collapsed="false">
      <c r="B47" s="31"/>
      <c r="C47" s="25" t="s">
        <v>26</v>
      </c>
      <c r="D47" s="32"/>
      <c r="E47" s="32"/>
      <c r="F47" s="21" t="str">
        <f aca="false">E13</f>
        <v>Nové Město na Moravě</v>
      </c>
      <c r="G47" s="32"/>
      <c r="H47" s="32"/>
      <c r="I47" s="125" t="s">
        <v>32</v>
      </c>
      <c r="J47" s="21" t="str">
        <f aca="false">E19</f>
        <v>Greendesign, s.r.o.</v>
      </c>
      <c r="K47" s="36"/>
    </row>
    <row r="48" s="30" customFormat="true" ht="14.45" hidden="false" customHeight="true" outlineLevel="0" collapsed="false">
      <c r="B48" s="31"/>
      <c r="C48" s="25" t="s">
        <v>30</v>
      </c>
      <c r="D48" s="32"/>
      <c r="E48" s="32"/>
      <c r="F48" s="21" t="str">
        <f aca="false">IF(E16="","",E16)</f>
        <v/>
      </c>
      <c r="G48" s="32"/>
      <c r="H48" s="32"/>
      <c r="I48" s="123"/>
      <c r="J48" s="32"/>
      <c r="K48" s="36"/>
    </row>
    <row r="49" s="30" customFormat="true" ht="10.35" hidden="false" customHeight="true" outlineLevel="0" collapsed="false">
      <c r="B49" s="31"/>
      <c r="C49" s="32"/>
      <c r="D49" s="32"/>
      <c r="E49" s="32"/>
      <c r="F49" s="32"/>
      <c r="G49" s="32"/>
      <c r="H49" s="32"/>
      <c r="I49" s="123"/>
      <c r="J49" s="32"/>
      <c r="K49" s="36"/>
    </row>
    <row r="50" s="30" customFormat="true" ht="29.25" hidden="false" customHeight="true" outlineLevel="0" collapsed="false">
      <c r="B50" s="31"/>
      <c r="C50" s="149" t="s">
        <v>116</v>
      </c>
      <c r="D50" s="137"/>
      <c r="E50" s="137"/>
      <c r="F50" s="137"/>
      <c r="G50" s="137"/>
      <c r="H50" s="137"/>
      <c r="I50" s="150"/>
      <c r="J50" s="151" t="s">
        <v>117</v>
      </c>
      <c r="K50" s="152"/>
    </row>
    <row r="51" s="30" customFormat="true" ht="10.35" hidden="false" customHeight="true" outlineLevel="0" collapsed="false">
      <c r="B51" s="31"/>
      <c r="C51" s="32"/>
      <c r="D51" s="32"/>
      <c r="E51" s="32"/>
      <c r="F51" s="32"/>
      <c r="G51" s="32"/>
      <c r="H51" s="32"/>
      <c r="I51" s="123"/>
      <c r="J51" s="32"/>
      <c r="K51" s="36"/>
    </row>
    <row r="52" s="30" customFormat="true" ht="29.25" hidden="false" customHeight="true" outlineLevel="0" collapsed="false">
      <c r="B52" s="31"/>
      <c r="C52" s="153" t="s">
        <v>118</v>
      </c>
      <c r="D52" s="32"/>
      <c r="E52" s="32"/>
      <c r="F52" s="32"/>
      <c r="G52" s="32"/>
      <c r="H52" s="32"/>
      <c r="I52" s="123"/>
      <c r="J52" s="94" t="n">
        <f aca="false">J80</f>
        <v>0</v>
      </c>
      <c r="K52" s="36"/>
      <c r="AU52" s="10" t="s">
        <v>119</v>
      </c>
    </row>
    <row r="53" s="154" customFormat="true" ht="24.95" hidden="false" customHeight="true" outlineLevel="0" collapsed="false">
      <c r="B53" s="155"/>
      <c r="C53" s="156"/>
      <c r="D53" s="157" t="s">
        <v>120</v>
      </c>
      <c r="E53" s="158"/>
      <c r="F53" s="158"/>
      <c r="G53" s="158"/>
      <c r="H53" s="158"/>
      <c r="I53" s="159"/>
      <c r="J53" s="160" t="n">
        <f aca="false">J81</f>
        <v>0</v>
      </c>
      <c r="K53" s="161"/>
    </row>
    <row r="54" s="162" customFormat="true" ht="19.9" hidden="false" customHeight="true" outlineLevel="0" collapsed="false">
      <c r="B54" s="163"/>
      <c r="C54" s="164"/>
      <c r="D54" s="165" t="s">
        <v>121</v>
      </c>
      <c r="E54" s="166"/>
      <c r="F54" s="166"/>
      <c r="G54" s="166"/>
      <c r="H54" s="166"/>
      <c r="I54" s="167"/>
      <c r="J54" s="168" t="n">
        <f aca="false">J82</f>
        <v>0</v>
      </c>
      <c r="K54" s="169"/>
    </row>
    <row r="55" s="162" customFormat="true" ht="19.9" hidden="false" customHeight="true" outlineLevel="0" collapsed="false">
      <c r="B55" s="163"/>
      <c r="C55" s="164"/>
      <c r="D55" s="165" t="s">
        <v>122</v>
      </c>
      <c r="E55" s="166"/>
      <c r="F55" s="166"/>
      <c r="G55" s="166"/>
      <c r="H55" s="166"/>
      <c r="I55" s="167"/>
      <c r="J55" s="168" t="n">
        <f aca="false">J261</f>
        <v>0</v>
      </c>
      <c r="K55" s="169"/>
    </row>
    <row r="56" s="162" customFormat="true" ht="19.9" hidden="false" customHeight="true" outlineLevel="0" collapsed="false">
      <c r="B56" s="163"/>
      <c r="C56" s="164"/>
      <c r="D56" s="165" t="s">
        <v>123</v>
      </c>
      <c r="E56" s="166"/>
      <c r="F56" s="166"/>
      <c r="G56" s="166"/>
      <c r="H56" s="166"/>
      <c r="I56" s="167"/>
      <c r="J56" s="168" t="n">
        <f aca="false">J271</f>
        <v>0</v>
      </c>
      <c r="K56" s="169"/>
    </row>
    <row r="57" s="162" customFormat="true" ht="19.9" hidden="false" customHeight="true" outlineLevel="0" collapsed="false">
      <c r="B57" s="163"/>
      <c r="C57" s="164"/>
      <c r="D57" s="165" t="s">
        <v>124</v>
      </c>
      <c r="E57" s="166"/>
      <c r="F57" s="166"/>
      <c r="G57" s="166"/>
      <c r="H57" s="166"/>
      <c r="I57" s="167"/>
      <c r="J57" s="168" t="n">
        <f aca="false">J299</f>
        <v>0</v>
      </c>
      <c r="K57" s="169"/>
    </row>
    <row r="58" s="162" customFormat="true" ht="19.9" hidden="false" customHeight="true" outlineLevel="0" collapsed="false">
      <c r="B58" s="163"/>
      <c r="C58" s="164"/>
      <c r="D58" s="165" t="s">
        <v>125</v>
      </c>
      <c r="E58" s="166"/>
      <c r="F58" s="166"/>
      <c r="G58" s="166"/>
      <c r="H58" s="166"/>
      <c r="I58" s="167"/>
      <c r="J58" s="168" t="n">
        <f aca="false">J339</f>
        <v>0</v>
      </c>
      <c r="K58" s="169"/>
    </row>
    <row r="59" s="162" customFormat="true" ht="19.9" hidden="false" customHeight="true" outlineLevel="0" collapsed="false">
      <c r="B59" s="163"/>
      <c r="C59" s="164"/>
      <c r="D59" s="165" t="s">
        <v>126</v>
      </c>
      <c r="E59" s="166"/>
      <c r="F59" s="166"/>
      <c r="G59" s="166"/>
      <c r="H59" s="166"/>
      <c r="I59" s="167"/>
      <c r="J59" s="168" t="n">
        <f aca="false">J376</f>
        <v>0</v>
      </c>
      <c r="K59" s="169"/>
    </row>
    <row r="60" s="162" customFormat="true" ht="19.9" hidden="false" customHeight="true" outlineLevel="0" collapsed="false">
      <c r="B60" s="163"/>
      <c r="C60" s="164"/>
      <c r="D60" s="165" t="s">
        <v>127</v>
      </c>
      <c r="E60" s="166"/>
      <c r="F60" s="166"/>
      <c r="G60" s="166"/>
      <c r="H60" s="166"/>
      <c r="I60" s="167"/>
      <c r="J60" s="168" t="n">
        <f aca="false">J381</f>
        <v>0</v>
      </c>
      <c r="K60" s="169"/>
    </row>
    <row r="61" s="154" customFormat="true" ht="24.95" hidden="false" customHeight="true" outlineLevel="0" collapsed="false">
      <c r="B61" s="155"/>
      <c r="C61" s="156"/>
      <c r="D61" s="157" t="s">
        <v>128</v>
      </c>
      <c r="E61" s="158"/>
      <c r="F61" s="158"/>
      <c r="G61" s="158"/>
      <c r="H61" s="158"/>
      <c r="I61" s="159"/>
      <c r="J61" s="160" t="n">
        <f aca="false">J383</f>
        <v>0</v>
      </c>
      <c r="K61" s="161"/>
    </row>
    <row r="62" s="162" customFormat="true" ht="19.9" hidden="false" customHeight="true" outlineLevel="0" collapsed="false">
      <c r="B62" s="163"/>
      <c r="C62" s="164"/>
      <c r="D62" s="165" t="s">
        <v>129</v>
      </c>
      <c r="E62" s="166"/>
      <c r="F62" s="166"/>
      <c r="G62" s="166"/>
      <c r="H62" s="166"/>
      <c r="I62" s="167"/>
      <c r="J62" s="168" t="n">
        <f aca="false">J384</f>
        <v>0</v>
      </c>
      <c r="K62" s="169"/>
    </row>
    <row r="63" s="30" customFormat="true" ht="21.75" hidden="false" customHeight="true" outlineLevel="0" collapsed="false">
      <c r="B63" s="31"/>
      <c r="C63" s="32"/>
      <c r="D63" s="32"/>
      <c r="E63" s="32"/>
      <c r="F63" s="32"/>
      <c r="G63" s="32"/>
      <c r="H63" s="32"/>
      <c r="I63" s="123"/>
      <c r="J63" s="32"/>
      <c r="K63" s="36"/>
    </row>
    <row r="64" s="30" customFormat="true" ht="6.95" hidden="false" customHeight="true" outlineLevel="0" collapsed="false">
      <c r="B64" s="52"/>
      <c r="C64" s="53"/>
      <c r="D64" s="53"/>
      <c r="E64" s="53"/>
      <c r="F64" s="53"/>
      <c r="G64" s="53"/>
      <c r="H64" s="53"/>
      <c r="I64" s="144"/>
      <c r="J64" s="53"/>
      <c r="K64" s="54"/>
    </row>
    <row r="68" s="30" customFormat="true" ht="6.95" hidden="false" customHeight="true" outlineLevel="0" collapsed="false">
      <c r="B68" s="55"/>
      <c r="C68" s="56"/>
      <c r="D68" s="56"/>
      <c r="E68" s="56"/>
      <c r="F68" s="56"/>
      <c r="G68" s="56"/>
      <c r="H68" s="56"/>
      <c r="I68" s="147"/>
      <c r="J68" s="56"/>
      <c r="K68" s="56"/>
      <c r="L68" s="57"/>
    </row>
    <row r="69" s="30" customFormat="true" ht="36.95" hidden="false" customHeight="true" outlineLevel="0" collapsed="false">
      <c r="B69" s="31"/>
      <c r="C69" s="58" t="s">
        <v>130</v>
      </c>
      <c r="D69" s="59"/>
      <c r="E69" s="59"/>
      <c r="F69" s="59"/>
      <c r="G69" s="59"/>
      <c r="H69" s="59"/>
      <c r="I69" s="170"/>
      <c r="J69" s="59"/>
      <c r="K69" s="59"/>
      <c r="L69" s="57"/>
    </row>
    <row r="70" s="30" customFormat="true" ht="6.95" hidden="false" customHeight="true" outlineLevel="0" collapsed="false">
      <c r="B70" s="31"/>
      <c r="C70" s="59"/>
      <c r="D70" s="59"/>
      <c r="E70" s="59"/>
      <c r="F70" s="59"/>
      <c r="G70" s="59"/>
      <c r="H70" s="59"/>
      <c r="I70" s="170"/>
      <c r="J70" s="59"/>
      <c r="K70" s="59"/>
      <c r="L70" s="57"/>
    </row>
    <row r="71" s="30" customFormat="true" ht="14.45" hidden="false" customHeight="true" outlineLevel="0" collapsed="false">
      <c r="B71" s="31"/>
      <c r="C71" s="62" t="s">
        <v>18</v>
      </c>
      <c r="D71" s="59"/>
      <c r="E71" s="59"/>
      <c r="F71" s="59"/>
      <c r="G71" s="59"/>
      <c r="H71" s="59"/>
      <c r="I71" s="170"/>
      <c r="J71" s="59"/>
      <c r="K71" s="59"/>
      <c r="L71" s="57"/>
    </row>
    <row r="72" s="30" customFormat="true" ht="23.25" hidden="false" customHeight="true" outlineLevel="0" collapsed="false">
      <c r="B72" s="31"/>
      <c r="C72" s="59"/>
      <c r="D72" s="59"/>
      <c r="E72" s="69" t="str">
        <f aca="false">E7</f>
        <v>LC Zahradníkův kout</v>
      </c>
      <c r="F72" s="69"/>
      <c r="G72" s="69"/>
      <c r="H72" s="69"/>
      <c r="I72" s="170"/>
      <c r="J72" s="59"/>
      <c r="K72" s="59"/>
      <c r="L72" s="57"/>
    </row>
    <row r="73" s="30" customFormat="true" ht="6.95" hidden="false" customHeight="true" outlineLevel="0" collapsed="false">
      <c r="B73" s="31"/>
      <c r="C73" s="59"/>
      <c r="D73" s="59"/>
      <c r="E73" s="59"/>
      <c r="F73" s="59"/>
      <c r="G73" s="59"/>
      <c r="H73" s="59"/>
      <c r="I73" s="170"/>
      <c r="J73" s="59"/>
      <c r="K73" s="59"/>
      <c r="L73" s="57"/>
    </row>
    <row r="74" s="30" customFormat="true" ht="18" hidden="false" customHeight="true" outlineLevel="0" collapsed="false">
      <c r="B74" s="31"/>
      <c r="C74" s="62" t="s">
        <v>22</v>
      </c>
      <c r="D74" s="59"/>
      <c r="E74" s="59"/>
      <c r="F74" s="171" t="str">
        <f aca="false">F10</f>
        <v>k.ú. Nové Město na Moravě</v>
      </c>
      <c r="G74" s="59"/>
      <c r="H74" s="59"/>
      <c r="I74" s="172" t="s">
        <v>24</v>
      </c>
      <c r="J74" s="173" t="str">
        <f aca="false">IF(J10="","",J10)</f>
        <v>5.3.2018</v>
      </c>
      <c r="K74" s="59"/>
      <c r="L74" s="57"/>
    </row>
    <row r="75" s="30" customFormat="true" ht="6.95" hidden="false" customHeight="true" outlineLevel="0" collapsed="false">
      <c r="B75" s="31"/>
      <c r="C75" s="59"/>
      <c r="D75" s="59"/>
      <c r="E75" s="59"/>
      <c r="F75" s="59"/>
      <c r="G75" s="59"/>
      <c r="H75" s="59"/>
      <c r="I75" s="170"/>
      <c r="J75" s="59"/>
      <c r="K75" s="59"/>
      <c r="L75" s="57"/>
    </row>
    <row r="76" s="30" customFormat="true" ht="15" hidden="false" customHeight="false" outlineLevel="0" collapsed="false">
      <c r="B76" s="31"/>
      <c r="C76" s="62" t="s">
        <v>26</v>
      </c>
      <c r="D76" s="59"/>
      <c r="E76" s="59"/>
      <c r="F76" s="171" t="str">
        <f aca="false">E13</f>
        <v>Nové Město na Moravě</v>
      </c>
      <c r="G76" s="59"/>
      <c r="H76" s="59"/>
      <c r="I76" s="172" t="s">
        <v>32</v>
      </c>
      <c r="J76" s="171" t="str">
        <f aca="false">E19</f>
        <v>Greendesign, s.r.o.</v>
      </c>
      <c r="K76" s="59"/>
      <c r="L76" s="57"/>
    </row>
    <row r="77" s="30" customFormat="true" ht="14.45" hidden="false" customHeight="true" outlineLevel="0" collapsed="false">
      <c r="B77" s="31"/>
      <c r="C77" s="62" t="s">
        <v>30</v>
      </c>
      <c r="D77" s="59"/>
      <c r="E77" s="59"/>
      <c r="F77" s="171" t="str">
        <f aca="false">IF(E16="","",E16)</f>
        <v/>
      </c>
      <c r="G77" s="59"/>
      <c r="H77" s="59"/>
      <c r="I77" s="170"/>
      <c r="J77" s="59"/>
      <c r="K77" s="59"/>
      <c r="L77" s="57"/>
    </row>
    <row r="78" s="30" customFormat="true" ht="10.35" hidden="false" customHeight="true" outlineLevel="0" collapsed="false">
      <c r="B78" s="31"/>
      <c r="C78" s="59"/>
      <c r="D78" s="59"/>
      <c r="E78" s="59"/>
      <c r="F78" s="59"/>
      <c r="G78" s="59"/>
      <c r="H78" s="59"/>
      <c r="I78" s="170"/>
      <c r="J78" s="59"/>
      <c r="K78" s="59"/>
      <c r="L78" s="57"/>
    </row>
    <row r="79" s="174" customFormat="true" ht="29.25" hidden="false" customHeight="true" outlineLevel="0" collapsed="false">
      <c r="B79" s="175"/>
      <c r="C79" s="176" t="s">
        <v>131</v>
      </c>
      <c r="D79" s="177" t="s">
        <v>57</v>
      </c>
      <c r="E79" s="177" t="s">
        <v>53</v>
      </c>
      <c r="F79" s="177" t="s">
        <v>132</v>
      </c>
      <c r="G79" s="177" t="s">
        <v>133</v>
      </c>
      <c r="H79" s="177" t="s">
        <v>134</v>
      </c>
      <c r="I79" s="178" t="s">
        <v>135</v>
      </c>
      <c r="J79" s="177" t="s">
        <v>117</v>
      </c>
      <c r="K79" s="179" t="s">
        <v>136</v>
      </c>
      <c r="L79" s="180"/>
      <c r="M79" s="85" t="s">
        <v>137</v>
      </c>
      <c r="N79" s="86" t="s">
        <v>42</v>
      </c>
      <c r="O79" s="86" t="s">
        <v>138</v>
      </c>
      <c r="P79" s="86" t="s">
        <v>139</v>
      </c>
      <c r="Q79" s="86" t="s">
        <v>140</v>
      </c>
      <c r="R79" s="86" t="s">
        <v>141</v>
      </c>
      <c r="S79" s="86" t="s">
        <v>142</v>
      </c>
      <c r="T79" s="87" t="s">
        <v>143</v>
      </c>
    </row>
    <row r="80" s="30" customFormat="true" ht="29.25" hidden="false" customHeight="true" outlineLevel="0" collapsed="false">
      <c r="B80" s="31"/>
      <c r="C80" s="91" t="s">
        <v>118</v>
      </c>
      <c r="D80" s="59"/>
      <c r="E80" s="59"/>
      <c r="F80" s="59"/>
      <c r="G80" s="59"/>
      <c r="H80" s="59"/>
      <c r="I80" s="170"/>
      <c r="J80" s="181" t="n">
        <f aca="false">BK80</f>
        <v>0</v>
      </c>
      <c r="K80" s="59"/>
      <c r="L80" s="57"/>
      <c r="M80" s="88"/>
      <c r="N80" s="89"/>
      <c r="O80" s="89"/>
      <c r="P80" s="182" t="n">
        <f aca="false">P81+P383</f>
        <v>0</v>
      </c>
      <c r="Q80" s="89"/>
      <c r="R80" s="182" t="n">
        <f aca="false">R81+R383</f>
        <v>8873.0458695</v>
      </c>
      <c r="S80" s="89"/>
      <c r="T80" s="183" t="n">
        <f aca="false">T81+T383</f>
        <v>24.66</v>
      </c>
      <c r="AT80" s="10" t="s">
        <v>71</v>
      </c>
      <c r="AU80" s="10" t="s">
        <v>119</v>
      </c>
      <c r="BK80" s="184" t="n">
        <f aca="false">BK81+BK383</f>
        <v>0</v>
      </c>
    </row>
    <row r="81" s="185" customFormat="true" ht="37.35" hidden="false" customHeight="true" outlineLevel="0" collapsed="false">
      <c r="B81" s="186"/>
      <c r="C81" s="187"/>
      <c r="D81" s="188" t="s">
        <v>71</v>
      </c>
      <c r="E81" s="189" t="s">
        <v>144</v>
      </c>
      <c r="F81" s="189" t="s">
        <v>145</v>
      </c>
      <c r="G81" s="187"/>
      <c r="H81" s="187"/>
      <c r="I81" s="190"/>
      <c r="J81" s="191" t="n">
        <f aca="false">BK81</f>
        <v>0</v>
      </c>
      <c r="K81" s="187"/>
      <c r="L81" s="192"/>
      <c r="M81" s="193"/>
      <c r="N81" s="194"/>
      <c r="O81" s="194"/>
      <c r="P81" s="195" t="n">
        <f aca="false">P82+P261+P271+P299+P339+P376+P381</f>
        <v>0</v>
      </c>
      <c r="Q81" s="194"/>
      <c r="R81" s="195" t="n">
        <f aca="false">R82+R261+R271+R299+R339+R376+R381</f>
        <v>8873.0458695</v>
      </c>
      <c r="S81" s="194"/>
      <c r="T81" s="196" t="n">
        <f aca="false">T82+T261+T271+T299+T339+T376+T381</f>
        <v>24.66</v>
      </c>
      <c r="AR81" s="197" t="s">
        <v>77</v>
      </c>
      <c r="AT81" s="198" t="s">
        <v>71</v>
      </c>
      <c r="AU81" s="198" t="s">
        <v>72</v>
      </c>
      <c r="AY81" s="197" t="s">
        <v>146</v>
      </c>
      <c r="BK81" s="199" t="n">
        <f aca="false">BK82+BK261+BK271+BK299+BK339+BK376+BK381</f>
        <v>0</v>
      </c>
    </row>
    <row r="82" s="185" customFormat="true" ht="19.9" hidden="false" customHeight="true" outlineLevel="0" collapsed="false">
      <c r="B82" s="186"/>
      <c r="C82" s="187"/>
      <c r="D82" s="200" t="s">
        <v>71</v>
      </c>
      <c r="E82" s="201" t="s">
        <v>77</v>
      </c>
      <c r="F82" s="201" t="s">
        <v>147</v>
      </c>
      <c r="G82" s="187"/>
      <c r="H82" s="187"/>
      <c r="I82" s="190"/>
      <c r="J82" s="202" t="n">
        <f aca="false">BK82</f>
        <v>0</v>
      </c>
      <c r="K82" s="187"/>
      <c r="L82" s="192"/>
      <c r="M82" s="193"/>
      <c r="N82" s="194"/>
      <c r="O82" s="194"/>
      <c r="P82" s="195" t="n">
        <f aca="false">SUM(P83:P260)</f>
        <v>0</v>
      </c>
      <c r="Q82" s="194"/>
      <c r="R82" s="195" t="n">
        <f aca="false">SUM(R83:R260)</f>
        <v>0.4932432</v>
      </c>
      <c r="S82" s="194"/>
      <c r="T82" s="196" t="n">
        <f aca="false">SUM(T83:T260)</f>
        <v>0</v>
      </c>
      <c r="AR82" s="197" t="s">
        <v>77</v>
      </c>
      <c r="AT82" s="198" t="s">
        <v>71</v>
      </c>
      <c r="AU82" s="198" t="s">
        <v>77</v>
      </c>
      <c r="AY82" s="197" t="s">
        <v>146</v>
      </c>
      <c r="BK82" s="199" t="n">
        <f aca="false">SUM(BK83:BK260)</f>
        <v>0</v>
      </c>
    </row>
    <row r="83" s="30" customFormat="true" ht="31.5" hidden="false" customHeight="true" outlineLevel="0" collapsed="false">
      <c r="B83" s="31"/>
      <c r="C83" s="203" t="s">
        <v>77</v>
      </c>
      <c r="D83" s="203" t="s">
        <v>148</v>
      </c>
      <c r="E83" s="204" t="s">
        <v>149</v>
      </c>
      <c r="F83" s="205" t="s">
        <v>150</v>
      </c>
      <c r="G83" s="206" t="s">
        <v>151</v>
      </c>
      <c r="H83" s="207" t="n">
        <v>300</v>
      </c>
      <c r="I83" s="208"/>
      <c r="J83" s="209" t="n">
        <f aca="false">ROUND(I83*H83,2)</f>
        <v>0</v>
      </c>
      <c r="K83" s="205" t="s">
        <v>152</v>
      </c>
      <c r="L83" s="57"/>
      <c r="M83" s="210"/>
      <c r="N83" s="211" t="s">
        <v>43</v>
      </c>
      <c r="O83" s="32"/>
      <c r="P83" s="212" t="n">
        <f aca="false">O83*H83</f>
        <v>0</v>
      </c>
      <c r="Q83" s="212" t="n">
        <v>0</v>
      </c>
      <c r="R83" s="212" t="n">
        <f aca="false">Q83*H83</f>
        <v>0</v>
      </c>
      <c r="S83" s="212" t="n">
        <v>0</v>
      </c>
      <c r="T83" s="213" t="n">
        <f aca="false">S83*H83</f>
        <v>0</v>
      </c>
      <c r="AR83" s="10" t="s">
        <v>153</v>
      </c>
      <c r="AT83" s="10" t="s">
        <v>148</v>
      </c>
      <c r="AU83" s="10" t="s">
        <v>86</v>
      </c>
      <c r="AY83" s="10" t="s">
        <v>146</v>
      </c>
      <c r="BE83" s="214" t="n">
        <f aca="false">IF(N83="základní",J83,0)</f>
        <v>0</v>
      </c>
      <c r="BF83" s="214" t="n">
        <f aca="false">IF(N83="snížená",J83,0)</f>
        <v>0</v>
      </c>
      <c r="BG83" s="214" t="n">
        <f aca="false">IF(N83="zákl. přenesená",J83,0)</f>
        <v>0</v>
      </c>
      <c r="BH83" s="214" t="n">
        <f aca="false">IF(N83="sníž. přenesená",J83,0)</f>
        <v>0</v>
      </c>
      <c r="BI83" s="214" t="n">
        <f aca="false">IF(N83="nulová",J83,0)</f>
        <v>0</v>
      </c>
      <c r="BJ83" s="10" t="s">
        <v>77</v>
      </c>
      <c r="BK83" s="214" t="n">
        <f aca="false">ROUND(I83*H83,2)</f>
        <v>0</v>
      </c>
      <c r="BL83" s="10" t="s">
        <v>153</v>
      </c>
      <c r="BM83" s="10" t="s">
        <v>154</v>
      </c>
    </row>
    <row r="84" s="215" customFormat="true" ht="13.5" hidden="false" customHeight="false" outlineLevel="0" collapsed="false">
      <c r="B84" s="216"/>
      <c r="C84" s="217"/>
      <c r="D84" s="218" t="s">
        <v>155</v>
      </c>
      <c r="E84" s="219"/>
      <c r="F84" s="220" t="s">
        <v>156</v>
      </c>
      <c r="G84" s="217"/>
      <c r="H84" s="219"/>
      <c r="I84" s="221"/>
      <c r="J84" s="217"/>
      <c r="K84" s="217"/>
      <c r="L84" s="222"/>
      <c r="M84" s="223"/>
      <c r="N84" s="224"/>
      <c r="O84" s="224"/>
      <c r="P84" s="224"/>
      <c r="Q84" s="224"/>
      <c r="R84" s="224"/>
      <c r="S84" s="224"/>
      <c r="T84" s="225"/>
      <c r="AT84" s="226" t="s">
        <v>155</v>
      </c>
      <c r="AU84" s="226" t="s">
        <v>86</v>
      </c>
      <c r="AV84" s="215" t="s">
        <v>77</v>
      </c>
      <c r="AW84" s="215" t="s">
        <v>36</v>
      </c>
      <c r="AX84" s="215" t="s">
        <v>72</v>
      </c>
      <c r="AY84" s="226" t="s">
        <v>146</v>
      </c>
    </row>
    <row r="85" s="227" customFormat="true" ht="13.5" hidden="false" customHeight="false" outlineLevel="0" collapsed="false">
      <c r="B85" s="228"/>
      <c r="C85" s="229"/>
      <c r="D85" s="218" t="s">
        <v>155</v>
      </c>
      <c r="E85" s="230"/>
      <c r="F85" s="231" t="s">
        <v>85</v>
      </c>
      <c r="G85" s="229"/>
      <c r="H85" s="232" t="n">
        <v>300</v>
      </c>
      <c r="I85" s="233"/>
      <c r="J85" s="229"/>
      <c r="K85" s="229"/>
      <c r="L85" s="234"/>
      <c r="M85" s="235"/>
      <c r="N85" s="236"/>
      <c r="O85" s="236"/>
      <c r="P85" s="236"/>
      <c r="Q85" s="236"/>
      <c r="R85" s="236"/>
      <c r="S85" s="236"/>
      <c r="T85" s="237"/>
      <c r="AT85" s="238" t="s">
        <v>155</v>
      </c>
      <c r="AU85" s="238" t="s">
        <v>86</v>
      </c>
      <c r="AV85" s="227" t="s">
        <v>86</v>
      </c>
      <c r="AW85" s="227" t="s">
        <v>36</v>
      </c>
      <c r="AX85" s="227" t="s">
        <v>72</v>
      </c>
      <c r="AY85" s="238" t="s">
        <v>146</v>
      </c>
    </row>
    <row r="86" s="239" customFormat="true" ht="13.5" hidden="false" customHeight="false" outlineLevel="0" collapsed="false">
      <c r="B86" s="240"/>
      <c r="C86" s="241"/>
      <c r="D86" s="242" t="s">
        <v>155</v>
      </c>
      <c r="E86" s="243" t="s">
        <v>84</v>
      </c>
      <c r="F86" s="244" t="s">
        <v>157</v>
      </c>
      <c r="G86" s="241"/>
      <c r="H86" s="245" t="n">
        <v>300</v>
      </c>
      <c r="I86" s="246"/>
      <c r="J86" s="241"/>
      <c r="K86" s="241"/>
      <c r="L86" s="247"/>
      <c r="M86" s="248"/>
      <c r="N86" s="249"/>
      <c r="O86" s="249"/>
      <c r="P86" s="249"/>
      <c r="Q86" s="249"/>
      <c r="R86" s="249"/>
      <c r="S86" s="249"/>
      <c r="T86" s="250"/>
      <c r="AT86" s="251" t="s">
        <v>155</v>
      </c>
      <c r="AU86" s="251" t="s">
        <v>86</v>
      </c>
      <c r="AV86" s="239" t="s">
        <v>153</v>
      </c>
      <c r="AW86" s="239" t="s">
        <v>36</v>
      </c>
      <c r="AX86" s="239" t="s">
        <v>77</v>
      </c>
      <c r="AY86" s="251" t="s">
        <v>146</v>
      </c>
    </row>
    <row r="87" s="30" customFormat="true" ht="31.5" hidden="false" customHeight="true" outlineLevel="0" collapsed="false">
      <c r="B87" s="31"/>
      <c r="C87" s="203" t="s">
        <v>86</v>
      </c>
      <c r="D87" s="203" t="s">
        <v>148</v>
      </c>
      <c r="E87" s="204" t="s">
        <v>158</v>
      </c>
      <c r="F87" s="205" t="s">
        <v>159</v>
      </c>
      <c r="G87" s="206" t="s">
        <v>160</v>
      </c>
      <c r="H87" s="207" t="n">
        <v>105</v>
      </c>
      <c r="I87" s="208"/>
      <c r="J87" s="209" t="n">
        <f aca="false">ROUND(I87*H87,2)</f>
        <v>0</v>
      </c>
      <c r="K87" s="205" t="s">
        <v>161</v>
      </c>
      <c r="L87" s="57"/>
      <c r="M87" s="210"/>
      <c r="N87" s="211" t="s">
        <v>43</v>
      </c>
      <c r="O87" s="32"/>
      <c r="P87" s="212" t="n">
        <f aca="false">O87*H87</f>
        <v>0</v>
      </c>
      <c r="Q87" s="212" t="n">
        <v>8E-005</v>
      </c>
      <c r="R87" s="212" t="n">
        <f aca="false">Q87*H87</f>
        <v>0.0084</v>
      </c>
      <c r="S87" s="212" t="n">
        <v>0</v>
      </c>
      <c r="T87" s="213" t="n">
        <f aca="false">S87*H87</f>
        <v>0</v>
      </c>
      <c r="AR87" s="10" t="s">
        <v>153</v>
      </c>
      <c r="AT87" s="10" t="s">
        <v>148</v>
      </c>
      <c r="AU87" s="10" t="s">
        <v>86</v>
      </c>
      <c r="AY87" s="10" t="s">
        <v>146</v>
      </c>
      <c r="BE87" s="214" t="n">
        <f aca="false">IF(N87="základní",J87,0)</f>
        <v>0</v>
      </c>
      <c r="BF87" s="214" t="n">
        <f aca="false">IF(N87="snížená",J87,0)</f>
        <v>0</v>
      </c>
      <c r="BG87" s="214" t="n">
        <f aca="false">IF(N87="zákl. přenesená",J87,0)</f>
        <v>0</v>
      </c>
      <c r="BH87" s="214" t="n">
        <f aca="false">IF(N87="sníž. přenesená",J87,0)</f>
        <v>0</v>
      </c>
      <c r="BI87" s="214" t="n">
        <f aca="false">IF(N87="nulová",J87,0)</f>
        <v>0</v>
      </c>
      <c r="BJ87" s="10" t="s">
        <v>77</v>
      </c>
      <c r="BK87" s="214" t="n">
        <f aca="false">ROUND(I87*H87,2)</f>
        <v>0</v>
      </c>
      <c r="BL87" s="10" t="s">
        <v>153</v>
      </c>
      <c r="BM87" s="10" t="s">
        <v>162</v>
      </c>
    </row>
    <row r="88" s="215" customFormat="true" ht="13.5" hidden="false" customHeight="false" outlineLevel="0" collapsed="false">
      <c r="B88" s="216"/>
      <c r="C88" s="217"/>
      <c r="D88" s="218" t="s">
        <v>155</v>
      </c>
      <c r="E88" s="219"/>
      <c r="F88" s="220" t="s">
        <v>163</v>
      </c>
      <c r="G88" s="217"/>
      <c r="H88" s="219"/>
      <c r="I88" s="221"/>
      <c r="J88" s="217"/>
      <c r="K88" s="217"/>
      <c r="L88" s="222"/>
      <c r="M88" s="223"/>
      <c r="N88" s="224"/>
      <c r="O88" s="224"/>
      <c r="P88" s="224"/>
      <c r="Q88" s="224"/>
      <c r="R88" s="224"/>
      <c r="S88" s="224"/>
      <c r="T88" s="225"/>
      <c r="AT88" s="226" t="s">
        <v>155</v>
      </c>
      <c r="AU88" s="226" t="s">
        <v>86</v>
      </c>
      <c r="AV88" s="215" t="s">
        <v>77</v>
      </c>
      <c r="AW88" s="215" t="s">
        <v>36</v>
      </c>
      <c r="AX88" s="215" t="s">
        <v>72</v>
      </c>
      <c r="AY88" s="226" t="s">
        <v>146</v>
      </c>
    </row>
    <row r="89" s="227" customFormat="true" ht="13.5" hidden="false" customHeight="false" outlineLevel="0" collapsed="false">
      <c r="B89" s="228"/>
      <c r="C89" s="229"/>
      <c r="D89" s="218" t="s">
        <v>155</v>
      </c>
      <c r="E89" s="230"/>
      <c r="F89" s="231" t="s">
        <v>88</v>
      </c>
      <c r="G89" s="229"/>
      <c r="H89" s="232" t="n">
        <v>105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AT89" s="238" t="s">
        <v>155</v>
      </c>
      <c r="AU89" s="238" t="s">
        <v>86</v>
      </c>
      <c r="AV89" s="227" t="s">
        <v>86</v>
      </c>
      <c r="AW89" s="227" t="s">
        <v>36</v>
      </c>
      <c r="AX89" s="227" t="s">
        <v>72</v>
      </c>
      <c r="AY89" s="238" t="s">
        <v>146</v>
      </c>
    </row>
    <row r="90" s="239" customFormat="true" ht="13.5" hidden="false" customHeight="false" outlineLevel="0" collapsed="false">
      <c r="B90" s="240"/>
      <c r="C90" s="241"/>
      <c r="D90" s="242" t="s">
        <v>155</v>
      </c>
      <c r="E90" s="243" t="s">
        <v>87</v>
      </c>
      <c r="F90" s="244" t="s">
        <v>157</v>
      </c>
      <c r="G90" s="241"/>
      <c r="H90" s="245" t="n">
        <v>105</v>
      </c>
      <c r="I90" s="246"/>
      <c r="J90" s="241"/>
      <c r="K90" s="241"/>
      <c r="L90" s="247"/>
      <c r="M90" s="248"/>
      <c r="N90" s="249"/>
      <c r="O90" s="249"/>
      <c r="P90" s="249"/>
      <c r="Q90" s="249"/>
      <c r="R90" s="249"/>
      <c r="S90" s="249"/>
      <c r="T90" s="250"/>
      <c r="AT90" s="251" t="s">
        <v>155</v>
      </c>
      <c r="AU90" s="251" t="s">
        <v>86</v>
      </c>
      <c r="AV90" s="239" t="s">
        <v>153</v>
      </c>
      <c r="AW90" s="239" t="s">
        <v>36</v>
      </c>
      <c r="AX90" s="239" t="s">
        <v>77</v>
      </c>
      <c r="AY90" s="251" t="s">
        <v>146</v>
      </c>
    </row>
    <row r="91" s="30" customFormat="true" ht="31.5" hidden="false" customHeight="true" outlineLevel="0" collapsed="false">
      <c r="B91" s="31"/>
      <c r="C91" s="203" t="s">
        <v>164</v>
      </c>
      <c r="D91" s="203" t="s">
        <v>148</v>
      </c>
      <c r="E91" s="204" t="s">
        <v>165</v>
      </c>
      <c r="F91" s="205" t="s">
        <v>166</v>
      </c>
      <c r="G91" s="206" t="s">
        <v>160</v>
      </c>
      <c r="H91" s="207" t="n">
        <v>53</v>
      </c>
      <c r="I91" s="208"/>
      <c r="J91" s="209" t="n">
        <f aca="false">ROUND(I91*H91,2)</f>
        <v>0</v>
      </c>
      <c r="K91" s="205" t="s">
        <v>161</v>
      </c>
      <c r="L91" s="57"/>
      <c r="M91" s="210"/>
      <c r="N91" s="211" t="s">
        <v>43</v>
      </c>
      <c r="O91" s="32"/>
      <c r="P91" s="212" t="n">
        <f aca="false">O91*H91</f>
        <v>0</v>
      </c>
      <c r="Q91" s="212" t="n">
        <v>8E-005</v>
      </c>
      <c r="R91" s="212" t="n">
        <f aca="false">Q91*H91</f>
        <v>0.00424</v>
      </c>
      <c r="S91" s="212" t="n">
        <v>0</v>
      </c>
      <c r="T91" s="213" t="n">
        <f aca="false">S91*H91</f>
        <v>0</v>
      </c>
      <c r="AR91" s="10" t="s">
        <v>153</v>
      </c>
      <c r="AT91" s="10" t="s">
        <v>148</v>
      </c>
      <c r="AU91" s="10" t="s">
        <v>86</v>
      </c>
      <c r="AY91" s="10" t="s">
        <v>146</v>
      </c>
      <c r="BE91" s="214" t="n">
        <f aca="false">IF(N91="základní",J91,0)</f>
        <v>0</v>
      </c>
      <c r="BF91" s="214" t="n">
        <f aca="false">IF(N91="snížená",J91,0)</f>
        <v>0</v>
      </c>
      <c r="BG91" s="214" t="n">
        <f aca="false">IF(N91="zákl. přenesená",J91,0)</f>
        <v>0</v>
      </c>
      <c r="BH91" s="214" t="n">
        <f aca="false">IF(N91="sníž. přenesená",J91,0)</f>
        <v>0</v>
      </c>
      <c r="BI91" s="214" t="n">
        <f aca="false">IF(N91="nulová",J91,0)</f>
        <v>0</v>
      </c>
      <c r="BJ91" s="10" t="s">
        <v>77</v>
      </c>
      <c r="BK91" s="214" t="n">
        <f aca="false">ROUND(I91*H91,2)</f>
        <v>0</v>
      </c>
      <c r="BL91" s="10" t="s">
        <v>153</v>
      </c>
      <c r="BM91" s="10" t="s">
        <v>167</v>
      </c>
    </row>
    <row r="92" s="215" customFormat="true" ht="13.5" hidden="false" customHeight="false" outlineLevel="0" collapsed="false">
      <c r="B92" s="216"/>
      <c r="C92" s="217"/>
      <c r="D92" s="218" t="s">
        <v>155</v>
      </c>
      <c r="E92" s="219"/>
      <c r="F92" s="220" t="s">
        <v>163</v>
      </c>
      <c r="G92" s="217"/>
      <c r="H92" s="219"/>
      <c r="I92" s="221"/>
      <c r="J92" s="217"/>
      <c r="K92" s="217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155</v>
      </c>
      <c r="AU92" s="226" t="s">
        <v>86</v>
      </c>
      <c r="AV92" s="215" t="s">
        <v>77</v>
      </c>
      <c r="AW92" s="215" t="s">
        <v>36</v>
      </c>
      <c r="AX92" s="215" t="s">
        <v>72</v>
      </c>
      <c r="AY92" s="226" t="s">
        <v>146</v>
      </c>
    </row>
    <row r="93" s="227" customFormat="true" ht="13.5" hidden="false" customHeight="false" outlineLevel="0" collapsed="false">
      <c r="B93" s="228"/>
      <c r="C93" s="229"/>
      <c r="D93" s="218" t="s">
        <v>155</v>
      </c>
      <c r="E93" s="230"/>
      <c r="F93" s="231" t="s">
        <v>91</v>
      </c>
      <c r="G93" s="229"/>
      <c r="H93" s="232" t="n">
        <v>53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AT93" s="238" t="s">
        <v>155</v>
      </c>
      <c r="AU93" s="238" t="s">
        <v>86</v>
      </c>
      <c r="AV93" s="227" t="s">
        <v>86</v>
      </c>
      <c r="AW93" s="227" t="s">
        <v>36</v>
      </c>
      <c r="AX93" s="227" t="s">
        <v>72</v>
      </c>
      <c r="AY93" s="238" t="s">
        <v>146</v>
      </c>
    </row>
    <row r="94" s="239" customFormat="true" ht="13.5" hidden="false" customHeight="false" outlineLevel="0" collapsed="false">
      <c r="B94" s="240"/>
      <c r="C94" s="241"/>
      <c r="D94" s="242" t="s">
        <v>155</v>
      </c>
      <c r="E94" s="243" t="s">
        <v>90</v>
      </c>
      <c r="F94" s="244" t="s">
        <v>157</v>
      </c>
      <c r="G94" s="241"/>
      <c r="H94" s="245" t="n">
        <v>53</v>
      </c>
      <c r="I94" s="246"/>
      <c r="J94" s="241"/>
      <c r="K94" s="241"/>
      <c r="L94" s="247"/>
      <c r="M94" s="248"/>
      <c r="N94" s="249"/>
      <c r="O94" s="249"/>
      <c r="P94" s="249"/>
      <c r="Q94" s="249"/>
      <c r="R94" s="249"/>
      <c r="S94" s="249"/>
      <c r="T94" s="250"/>
      <c r="AT94" s="251" t="s">
        <v>155</v>
      </c>
      <c r="AU94" s="251" t="s">
        <v>86</v>
      </c>
      <c r="AV94" s="239" t="s">
        <v>153</v>
      </c>
      <c r="AW94" s="239" t="s">
        <v>36</v>
      </c>
      <c r="AX94" s="239" t="s">
        <v>77</v>
      </c>
      <c r="AY94" s="251" t="s">
        <v>146</v>
      </c>
    </row>
    <row r="95" s="30" customFormat="true" ht="31.5" hidden="false" customHeight="true" outlineLevel="0" collapsed="false">
      <c r="B95" s="31"/>
      <c r="C95" s="203" t="s">
        <v>153</v>
      </c>
      <c r="D95" s="203" t="s">
        <v>148</v>
      </c>
      <c r="E95" s="204" t="s">
        <v>168</v>
      </c>
      <c r="F95" s="205" t="s">
        <v>169</v>
      </c>
      <c r="G95" s="206" t="s">
        <v>160</v>
      </c>
      <c r="H95" s="207" t="n">
        <v>18</v>
      </c>
      <c r="I95" s="208"/>
      <c r="J95" s="209" t="n">
        <f aca="false">ROUND(I95*H95,2)</f>
        <v>0</v>
      </c>
      <c r="K95" s="205" t="s">
        <v>152</v>
      </c>
      <c r="L95" s="57"/>
      <c r="M95" s="210"/>
      <c r="N95" s="211" t="s">
        <v>43</v>
      </c>
      <c r="O95" s="32"/>
      <c r="P95" s="212" t="n">
        <f aca="false">O95*H95</f>
        <v>0</v>
      </c>
      <c r="Q95" s="212" t="n">
        <v>9E-005</v>
      </c>
      <c r="R95" s="212" t="n">
        <f aca="false">Q95*H95</f>
        <v>0.00162</v>
      </c>
      <c r="S95" s="212" t="n">
        <v>0</v>
      </c>
      <c r="T95" s="213" t="n">
        <f aca="false">S95*H95</f>
        <v>0</v>
      </c>
      <c r="AR95" s="10" t="s">
        <v>153</v>
      </c>
      <c r="AT95" s="10" t="s">
        <v>148</v>
      </c>
      <c r="AU95" s="10" t="s">
        <v>86</v>
      </c>
      <c r="AY95" s="10" t="s">
        <v>146</v>
      </c>
      <c r="BE95" s="214" t="n">
        <f aca="false">IF(N95="základní",J95,0)</f>
        <v>0</v>
      </c>
      <c r="BF95" s="214" t="n">
        <f aca="false">IF(N95="snížená",J95,0)</f>
        <v>0</v>
      </c>
      <c r="BG95" s="214" t="n">
        <f aca="false">IF(N95="zákl. přenesená",J95,0)</f>
        <v>0</v>
      </c>
      <c r="BH95" s="214" t="n">
        <f aca="false">IF(N95="sníž. přenesená",J95,0)</f>
        <v>0</v>
      </c>
      <c r="BI95" s="214" t="n">
        <f aca="false">IF(N95="nulová",J95,0)</f>
        <v>0</v>
      </c>
      <c r="BJ95" s="10" t="s">
        <v>77</v>
      </c>
      <c r="BK95" s="214" t="n">
        <f aca="false">ROUND(I95*H95,2)</f>
        <v>0</v>
      </c>
      <c r="BL95" s="10" t="s">
        <v>153</v>
      </c>
      <c r="BM95" s="10" t="s">
        <v>170</v>
      </c>
    </row>
    <row r="96" s="215" customFormat="true" ht="13.5" hidden="false" customHeight="false" outlineLevel="0" collapsed="false">
      <c r="B96" s="216"/>
      <c r="C96" s="217"/>
      <c r="D96" s="218" t="s">
        <v>155</v>
      </c>
      <c r="E96" s="219"/>
      <c r="F96" s="220" t="s">
        <v>163</v>
      </c>
      <c r="G96" s="217"/>
      <c r="H96" s="219"/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155</v>
      </c>
      <c r="AU96" s="226" t="s">
        <v>86</v>
      </c>
      <c r="AV96" s="215" t="s">
        <v>77</v>
      </c>
      <c r="AW96" s="215" t="s">
        <v>36</v>
      </c>
      <c r="AX96" s="215" t="s">
        <v>72</v>
      </c>
      <c r="AY96" s="226" t="s">
        <v>146</v>
      </c>
    </row>
    <row r="97" s="227" customFormat="true" ht="13.5" hidden="false" customHeight="false" outlineLevel="0" collapsed="false">
      <c r="B97" s="228"/>
      <c r="C97" s="229"/>
      <c r="D97" s="218" t="s">
        <v>155</v>
      </c>
      <c r="E97" s="230"/>
      <c r="F97" s="231" t="s">
        <v>93</v>
      </c>
      <c r="G97" s="229"/>
      <c r="H97" s="232" t="n">
        <v>18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AT97" s="238" t="s">
        <v>155</v>
      </c>
      <c r="AU97" s="238" t="s">
        <v>86</v>
      </c>
      <c r="AV97" s="227" t="s">
        <v>86</v>
      </c>
      <c r="AW97" s="227" t="s">
        <v>36</v>
      </c>
      <c r="AX97" s="227" t="s">
        <v>72</v>
      </c>
      <c r="AY97" s="238" t="s">
        <v>146</v>
      </c>
    </row>
    <row r="98" s="239" customFormat="true" ht="13.5" hidden="false" customHeight="false" outlineLevel="0" collapsed="false">
      <c r="B98" s="240"/>
      <c r="C98" s="241"/>
      <c r="D98" s="242" t="s">
        <v>155</v>
      </c>
      <c r="E98" s="243" t="s">
        <v>92</v>
      </c>
      <c r="F98" s="244" t="s">
        <v>157</v>
      </c>
      <c r="G98" s="241"/>
      <c r="H98" s="245" t="n">
        <v>18</v>
      </c>
      <c r="I98" s="246"/>
      <c r="J98" s="241"/>
      <c r="K98" s="241"/>
      <c r="L98" s="247"/>
      <c r="M98" s="248"/>
      <c r="N98" s="249"/>
      <c r="O98" s="249"/>
      <c r="P98" s="249"/>
      <c r="Q98" s="249"/>
      <c r="R98" s="249"/>
      <c r="S98" s="249"/>
      <c r="T98" s="250"/>
      <c r="AT98" s="251" t="s">
        <v>155</v>
      </c>
      <c r="AU98" s="251" t="s">
        <v>86</v>
      </c>
      <c r="AV98" s="239" t="s">
        <v>153</v>
      </c>
      <c r="AW98" s="239" t="s">
        <v>36</v>
      </c>
      <c r="AX98" s="239" t="s">
        <v>77</v>
      </c>
      <c r="AY98" s="251" t="s">
        <v>146</v>
      </c>
    </row>
    <row r="99" s="30" customFormat="true" ht="31.5" hidden="false" customHeight="true" outlineLevel="0" collapsed="false">
      <c r="B99" s="31"/>
      <c r="C99" s="203" t="s">
        <v>171</v>
      </c>
      <c r="D99" s="203" t="s">
        <v>148</v>
      </c>
      <c r="E99" s="204" t="s">
        <v>172</v>
      </c>
      <c r="F99" s="205" t="s">
        <v>173</v>
      </c>
      <c r="G99" s="206" t="s">
        <v>160</v>
      </c>
      <c r="H99" s="207" t="n">
        <v>11</v>
      </c>
      <c r="I99" s="208"/>
      <c r="J99" s="209" t="n">
        <f aca="false">ROUND(I99*H99,2)</f>
        <v>0</v>
      </c>
      <c r="K99" s="205" t="s">
        <v>152</v>
      </c>
      <c r="L99" s="57"/>
      <c r="M99" s="210"/>
      <c r="N99" s="211" t="s">
        <v>43</v>
      </c>
      <c r="O99" s="32"/>
      <c r="P99" s="212" t="n">
        <f aca="false">O99*H99</f>
        <v>0</v>
      </c>
      <c r="Q99" s="212" t="n">
        <v>9E-005</v>
      </c>
      <c r="R99" s="212" t="n">
        <f aca="false">Q99*H99</f>
        <v>0.00099</v>
      </c>
      <c r="S99" s="212" t="n">
        <v>0</v>
      </c>
      <c r="T99" s="213" t="n">
        <f aca="false">S99*H99</f>
        <v>0</v>
      </c>
      <c r="AR99" s="10" t="s">
        <v>153</v>
      </c>
      <c r="AT99" s="10" t="s">
        <v>148</v>
      </c>
      <c r="AU99" s="10" t="s">
        <v>86</v>
      </c>
      <c r="AY99" s="10" t="s">
        <v>146</v>
      </c>
      <c r="BE99" s="214" t="n">
        <f aca="false">IF(N99="základní",J99,0)</f>
        <v>0</v>
      </c>
      <c r="BF99" s="214" t="n">
        <f aca="false">IF(N99="snížená",J99,0)</f>
        <v>0</v>
      </c>
      <c r="BG99" s="214" t="n">
        <f aca="false">IF(N99="zákl. přenesená",J99,0)</f>
        <v>0</v>
      </c>
      <c r="BH99" s="214" t="n">
        <f aca="false">IF(N99="sníž. přenesená",J99,0)</f>
        <v>0</v>
      </c>
      <c r="BI99" s="214" t="n">
        <f aca="false">IF(N99="nulová",J99,0)</f>
        <v>0</v>
      </c>
      <c r="BJ99" s="10" t="s">
        <v>77</v>
      </c>
      <c r="BK99" s="214" t="n">
        <f aca="false">ROUND(I99*H99,2)</f>
        <v>0</v>
      </c>
      <c r="BL99" s="10" t="s">
        <v>153</v>
      </c>
      <c r="BM99" s="10" t="s">
        <v>174</v>
      </c>
    </row>
    <row r="100" s="215" customFormat="true" ht="13.5" hidden="false" customHeight="false" outlineLevel="0" collapsed="false">
      <c r="B100" s="216"/>
      <c r="C100" s="217"/>
      <c r="D100" s="218" t="s">
        <v>155</v>
      </c>
      <c r="E100" s="219"/>
      <c r="F100" s="220" t="s">
        <v>163</v>
      </c>
      <c r="G100" s="217"/>
      <c r="H100" s="219"/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155</v>
      </c>
      <c r="AU100" s="226" t="s">
        <v>86</v>
      </c>
      <c r="AV100" s="215" t="s">
        <v>77</v>
      </c>
      <c r="AW100" s="215" t="s">
        <v>36</v>
      </c>
      <c r="AX100" s="215" t="s">
        <v>72</v>
      </c>
      <c r="AY100" s="226" t="s">
        <v>146</v>
      </c>
    </row>
    <row r="101" s="227" customFormat="true" ht="13.5" hidden="false" customHeight="false" outlineLevel="0" collapsed="false">
      <c r="B101" s="228"/>
      <c r="C101" s="229"/>
      <c r="D101" s="218" t="s">
        <v>155</v>
      </c>
      <c r="E101" s="230"/>
      <c r="F101" s="231" t="s">
        <v>95</v>
      </c>
      <c r="G101" s="229"/>
      <c r="H101" s="232" t="n">
        <v>11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AT101" s="238" t="s">
        <v>155</v>
      </c>
      <c r="AU101" s="238" t="s">
        <v>86</v>
      </c>
      <c r="AV101" s="227" t="s">
        <v>86</v>
      </c>
      <c r="AW101" s="227" t="s">
        <v>36</v>
      </c>
      <c r="AX101" s="227" t="s">
        <v>72</v>
      </c>
      <c r="AY101" s="238" t="s">
        <v>146</v>
      </c>
    </row>
    <row r="102" s="239" customFormat="true" ht="13.5" hidden="false" customHeight="false" outlineLevel="0" collapsed="false">
      <c r="B102" s="240"/>
      <c r="C102" s="241"/>
      <c r="D102" s="242" t="s">
        <v>155</v>
      </c>
      <c r="E102" s="243" t="s">
        <v>94</v>
      </c>
      <c r="F102" s="244" t="s">
        <v>157</v>
      </c>
      <c r="G102" s="241"/>
      <c r="H102" s="245" t="n">
        <v>11</v>
      </c>
      <c r="I102" s="246"/>
      <c r="J102" s="241"/>
      <c r="K102" s="241"/>
      <c r="L102" s="247"/>
      <c r="M102" s="248"/>
      <c r="N102" s="249"/>
      <c r="O102" s="249"/>
      <c r="P102" s="249"/>
      <c r="Q102" s="249"/>
      <c r="R102" s="249"/>
      <c r="S102" s="249"/>
      <c r="T102" s="250"/>
      <c r="AT102" s="251" t="s">
        <v>155</v>
      </c>
      <c r="AU102" s="251" t="s">
        <v>86</v>
      </c>
      <c r="AV102" s="239" t="s">
        <v>153</v>
      </c>
      <c r="AW102" s="239" t="s">
        <v>36</v>
      </c>
      <c r="AX102" s="239" t="s">
        <v>77</v>
      </c>
      <c r="AY102" s="251" t="s">
        <v>146</v>
      </c>
    </row>
    <row r="103" s="30" customFormat="true" ht="31.5" hidden="false" customHeight="true" outlineLevel="0" collapsed="false">
      <c r="B103" s="31"/>
      <c r="C103" s="203" t="s">
        <v>175</v>
      </c>
      <c r="D103" s="203" t="s">
        <v>148</v>
      </c>
      <c r="E103" s="204" t="s">
        <v>176</v>
      </c>
      <c r="F103" s="205" t="s">
        <v>177</v>
      </c>
      <c r="G103" s="206" t="s">
        <v>178</v>
      </c>
      <c r="H103" s="207" t="n">
        <v>510.675</v>
      </c>
      <c r="I103" s="208"/>
      <c r="J103" s="209" t="n">
        <f aca="false">ROUND(I103*H103,2)</f>
        <v>0</v>
      </c>
      <c r="K103" s="205" t="s">
        <v>161</v>
      </c>
      <c r="L103" s="57"/>
      <c r="M103" s="210"/>
      <c r="N103" s="211" t="s">
        <v>43</v>
      </c>
      <c r="O103" s="32"/>
      <c r="P103" s="212" t="n">
        <f aca="false">O103*H103</f>
        <v>0</v>
      </c>
      <c r="Q103" s="212" t="n">
        <v>0</v>
      </c>
      <c r="R103" s="212" t="n">
        <f aca="false">Q103*H103</f>
        <v>0</v>
      </c>
      <c r="S103" s="212" t="n">
        <v>0</v>
      </c>
      <c r="T103" s="213" t="n">
        <f aca="false">S103*H103</f>
        <v>0</v>
      </c>
      <c r="AR103" s="10" t="s">
        <v>153</v>
      </c>
      <c r="AT103" s="10" t="s">
        <v>148</v>
      </c>
      <c r="AU103" s="10" t="s">
        <v>86</v>
      </c>
      <c r="AY103" s="10" t="s">
        <v>146</v>
      </c>
      <c r="BE103" s="214" t="n">
        <f aca="false">IF(N103="základní",J103,0)</f>
        <v>0</v>
      </c>
      <c r="BF103" s="214" t="n">
        <f aca="false">IF(N103="snížená",J103,0)</f>
        <v>0</v>
      </c>
      <c r="BG103" s="214" t="n">
        <f aca="false">IF(N103="zákl. přenesená",J103,0)</f>
        <v>0</v>
      </c>
      <c r="BH103" s="214" t="n">
        <f aca="false">IF(N103="sníž. přenesená",J103,0)</f>
        <v>0</v>
      </c>
      <c r="BI103" s="214" t="n">
        <f aca="false">IF(N103="nulová",J103,0)</f>
        <v>0</v>
      </c>
      <c r="BJ103" s="10" t="s">
        <v>77</v>
      </c>
      <c r="BK103" s="214" t="n">
        <f aca="false">ROUND(I103*H103,2)</f>
        <v>0</v>
      </c>
      <c r="BL103" s="10" t="s">
        <v>153</v>
      </c>
      <c r="BM103" s="10" t="s">
        <v>179</v>
      </c>
    </row>
    <row r="104" s="215" customFormat="true" ht="13.5" hidden="false" customHeight="false" outlineLevel="0" collapsed="false">
      <c r="B104" s="216"/>
      <c r="C104" s="217"/>
      <c r="D104" s="218" t="s">
        <v>155</v>
      </c>
      <c r="E104" s="219"/>
      <c r="F104" s="220" t="s">
        <v>180</v>
      </c>
      <c r="G104" s="217"/>
      <c r="H104" s="219"/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155</v>
      </c>
      <c r="AU104" s="226" t="s">
        <v>86</v>
      </c>
      <c r="AV104" s="215" t="s">
        <v>77</v>
      </c>
      <c r="AW104" s="215" t="s">
        <v>36</v>
      </c>
      <c r="AX104" s="215" t="s">
        <v>72</v>
      </c>
      <c r="AY104" s="226" t="s">
        <v>146</v>
      </c>
    </row>
    <row r="105" s="227" customFormat="true" ht="13.5" hidden="false" customHeight="false" outlineLevel="0" collapsed="false">
      <c r="B105" s="228"/>
      <c r="C105" s="229"/>
      <c r="D105" s="218" t="s">
        <v>155</v>
      </c>
      <c r="E105" s="230"/>
      <c r="F105" s="231" t="s">
        <v>181</v>
      </c>
      <c r="G105" s="229"/>
      <c r="H105" s="232" t="n">
        <v>1690.25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155</v>
      </c>
      <c r="AU105" s="238" t="s">
        <v>86</v>
      </c>
      <c r="AV105" s="227" t="s">
        <v>86</v>
      </c>
      <c r="AW105" s="227" t="s">
        <v>36</v>
      </c>
      <c r="AX105" s="227" t="s">
        <v>72</v>
      </c>
      <c r="AY105" s="238" t="s">
        <v>146</v>
      </c>
    </row>
    <row r="106" s="252" customFormat="true" ht="13.5" hidden="false" customHeight="false" outlineLevel="0" collapsed="false">
      <c r="B106" s="253"/>
      <c r="C106" s="254"/>
      <c r="D106" s="218" t="s">
        <v>155</v>
      </c>
      <c r="E106" s="255"/>
      <c r="F106" s="256" t="s">
        <v>182</v>
      </c>
      <c r="G106" s="254"/>
      <c r="H106" s="257" t="n">
        <v>1690.25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AT106" s="263" t="s">
        <v>155</v>
      </c>
      <c r="AU106" s="263" t="s">
        <v>86</v>
      </c>
      <c r="AV106" s="252" t="s">
        <v>164</v>
      </c>
      <c r="AW106" s="252" t="s">
        <v>36</v>
      </c>
      <c r="AX106" s="252" t="s">
        <v>72</v>
      </c>
      <c r="AY106" s="263" t="s">
        <v>146</v>
      </c>
    </row>
    <row r="107" s="215" customFormat="true" ht="13.5" hidden="false" customHeight="false" outlineLevel="0" collapsed="false">
      <c r="B107" s="216"/>
      <c r="C107" s="217"/>
      <c r="D107" s="218" t="s">
        <v>155</v>
      </c>
      <c r="E107" s="219"/>
      <c r="F107" s="220" t="s">
        <v>183</v>
      </c>
      <c r="G107" s="217"/>
      <c r="H107" s="219"/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155</v>
      </c>
      <c r="AU107" s="226" t="s">
        <v>86</v>
      </c>
      <c r="AV107" s="215" t="s">
        <v>77</v>
      </c>
      <c r="AW107" s="215" t="s">
        <v>36</v>
      </c>
      <c r="AX107" s="215" t="s">
        <v>72</v>
      </c>
      <c r="AY107" s="226" t="s">
        <v>146</v>
      </c>
    </row>
    <row r="108" s="227" customFormat="true" ht="13.5" hidden="false" customHeight="false" outlineLevel="0" collapsed="false">
      <c r="B108" s="228"/>
      <c r="C108" s="229"/>
      <c r="D108" s="218" t="s">
        <v>155</v>
      </c>
      <c r="E108" s="230"/>
      <c r="F108" s="231" t="s">
        <v>184</v>
      </c>
      <c r="G108" s="229"/>
      <c r="H108" s="232" t="n">
        <v>6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155</v>
      </c>
      <c r="AU108" s="238" t="s">
        <v>86</v>
      </c>
      <c r="AV108" s="227" t="s">
        <v>86</v>
      </c>
      <c r="AW108" s="227" t="s">
        <v>36</v>
      </c>
      <c r="AX108" s="227" t="s">
        <v>72</v>
      </c>
      <c r="AY108" s="238" t="s">
        <v>146</v>
      </c>
    </row>
    <row r="109" s="227" customFormat="true" ht="13.5" hidden="false" customHeight="false" outlineLevel="0" collapsed="false">
      <c r="B109" s="228"/>
      <c r="C109" s="229"/>
      <c r="D109" s="218" t="s">
        <v>155</v>
      </c>
      <c r="E109" s="230"/>
      <c r="F109" s="231" t="s">
        <v>185</v>
      </c>
      <c r="G109" s="229"/>
      <c r="H109" s="232" t="n">
        <v>6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155</v>
      </c>
      <c r="AU109" s="238" t="s">
        <v>86</v>
      </c>
      <c r="AV109" s="227" t="s">
        <v>86</v>
      </c>
      <c r="AW109" s="227" t="s">
        <v>36</v>
      </c>
      <c r="AX109" s="227" t="s">
        <v>72</v>
      </c>
      <c r="AY109" s="238" t="s">
        <v>146</v>
      </c>
    </row>
    <row r="110" s="252" customFormat="true" ht="13.5" hidden="false" customHeight="false" outlineLevel="0" collapsed="false">
      <c r="B110" s="253"/>
      <c r="C110" s="254"/>
      <c r="D110" s="218" t="s">
        <v>155</v>
      </c>
      <c r="E110" s="255" t="s">
        <v>96</v>
      </c>
      <c r="F110" s="256" t="s">
        <v>182</v>
      </c>
      <c r="G110" s="254"/>
      <c r="H110" s="257" t="n">
        <v>12</v>
      </c>
      <c r="I110" s="258"/>
      <c r="J110" s="254"/>
      <c r="K110" s="254"/>
      <c r="L110" s="259"/>
      <c r="M110" s="260"/>
      <c r="N110" s="261"/>
      <c r="O110" s="261"/>
      <c r="P110" s="261"/>
      <c r="Q110" s="261"/>
      <c r="R110" s="261"/>
      <c r="S110" s="261"/>
      <c r="T110" s="262"/>
      <c r="AT110" s="263" t="s">
        <v>155</v>
      </c>
      <c r="AU110" s="263" t="s">
        <v>86</v>
      </c>
      <c r="AV110" s="252" t="s">
        <v>164</v>
      </c>
      <c r="AW110" s="252" t="s">
        <v>36</v>
      </c>
      <c r="AX110" s="252" t="s">
        <v>72</v>
      </c>
      <c r="AY110" s="263" t="s">
        <v>146</v>
      </c>
    </row>
    <row r="111" s="239" customFormat="true" ht="13.5" hidden="false" customHeight="false" outlineLevel="0" collapsed="false">
      <c r="B111" s="240"/>
      <c r="C111" s="241"/>
      <c r="D111" s="218" t="s">
        <v>155</v>
      </c>
      <c r="E111" s="264" t="s">
        <v>98</v>
      </c>
      <c r="F111" s="265" t="s">
        <v>186</v>
      </c>
      <c r="G111" s="241"/>
      <c r="H111" s="266" t="n">
        <v>1702.25</v>
      </c>
      <c r="I111" s="246"/>
      <c r="J111" s="241"/>
      <c r="K111" s="241"/>
      <c r="L111" s="247"/>
      <c r="M111" s="248"/>
      <c r="N111" s="249"/>
      <c r="O111" s="249"/>
      <c r="P111" s="249"/>
      <c r="Q111" s="249"/>
      <c r="R111" s="249"/>
      <c r="S111" s="249"/>
      <c r="T111" s="250"/>
      <c r="AT111" s="251" t="s">
        <v>155</v>
      </c>
      <c r="AU111" s="251" t="s">
        <v>86</v>
      </c>
      <c r="AV111" s="239" t="s">
        <v>153</v>
      </c>
      <c r="AW111" s="239" t="s">
        <v>36</v>
      </c>
      <c r="AX111" s="239" t="s">
        <v>77</v>
      </c>
      <c r="AY111" s="251" t="s">
        <v>146</v>
      </c>
    </row>
    <row r="112" s="227" customFormat="true" ht="13.5" hidden="false" customHeight="false" outlineLevel="0" collapsed="false">
      <c r="B112" s="228"/>
      <c r="C112" s="229"/>
      <c r="D112" s="242" t="s">
        <v>155</v>
      </c>
      <c r="E112" s="229"/>
      <c r="F112" s="267" t="s">
        <v>187</v>
      </c>
      <c r="G112" s="229"/>
      <c r="H112" s="268" t="n">
        <v>510.675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155</v>
      </c>
      <c r="AU112" s="238" t="s">
        <v>86</v>
      </c>
      <c r="AV112" s="227" t="s">
        <v>86</v>
      </c>
      <c r="AW112" s="227" t="s">
        <v>6</v>
      </c>
      <c r="AX112" s="227" t="s">
        <v>77</v>
      </c>
      <c r="AY112" s="238" t="s">
        <v>146</v>
      </c>
    </row>
    <row r="113" s="30" customFormat="true" ht="44.25" hidden="false" customHeight="true" outlineLevel="0" collapsed="false">
      <c r="B113" s="31"/>
      <c r="C113" s="203" t="s">
        <v>188</v>
      </c>
      <c r="D113" s="203" t="s">
        <v>148</v>
      </c>
      <c r="E113" s="204" t="s">
        <v>189</v>
      </c>
      <c r="F113" s="205" t="s">
        <v>190</v>
      </c>
      <c r="G113" s="206" t="s">
        <v>178</v>
      </c>
      <c r="H113" s="207" t="n">
        <v>102.135</v>
      </c>
      <c r="I113" s="208"/>
      <c r="J113" s="209" t="n">
        <f aca="false">ROUND(I113*H113,2)</f>
        <v>0</v>
      </c>
      <c r="K113" s="205" t="s">
        <v>161</v>
      </c>
      <c r="L113" s="57"/>
      <c r="M113" s="210"/>
      <c r="N113" s="211" t="s">
        <v>43</v>
      </c>
      <c r="O113" s="32"/>
      <c r="P113" s="212" t="n">
        <f aca="false">O113*H113</f>
        <v>0</v>
      </c>
      <c r="Q113" s="212" t="n">
        <v>0</v>
      </c>
      <c r="R113" s="212" t="n">
        <f aca="false">Q113*H113</f>
        <v>0</v>
      </c>
      <c r="S113" s="212" t="n">
        <v>0</v>
      </c>
      <c r="T113" s="213" t="n">
        <f aca="false">S113*H113</f>
        <v>0</v>
      </c>
      <c r="AR113" s="10" t="s">
        <v>153</v>
      </c>
      <c r="AT113" s="10" t="s">
        <v>148</v>
      </c>
      <c r="AU113" s="10" t="s">
        <v>86</v>
      </c>
      <c r="AY113" s="10" t="s">
        <v>146</v>
      </c>
      <c r="BE113" s="214" t="n">
        <f aca="false">IF(N113="základní",J113,0)</f>
        <v>0</v>
      </c>
      <c r="BF113" s="214" t="n">
        <f aca="false">IF(N113="snížená",J113,0)</f>
        <v>0</v>
      </c>
      <c r="BG113" s="214" t="n">
        <f aca="false">IF(N113="zákl. přenesená",J113,0)</f>
        <v>0</v>
      </c>
      <c r="BH113" s="214" t="n">
        <f aca="false">IF(N113="sníž. přenesená",J113,0)</f>
        <v>0</v>
      </c>
      <c r="BI113" s="214" t="n">
        <f aca="false">IF(N113="nulová",J113,0)</f>
        <v>0</v>
      </c>
      <c r="BJ113" s="10" t="s">
        <v>77</v>
      </c>
      <c r="BK113" s="214" t="n">
        <f aca="false">ROUND(I113*H113,2)</f>
        <v>0</v>
      </c>
      <c r="BL113" s="10" t="s">
        <v>153</v>
      </c>
      <c r="BM113" s="10" t="s">
        <v>191</v>
      </c>
    </row>
    <row r="114" s="227" customFormat="true" ht="13.5" hidden="false" customHeight="false" outlineLevel="0" collapsed="false">
      <c r="B114" s="228"/>
      <c r="C114" s="229"/>
      <c r="D114" s="218" t="s">
        <v>155</v>
      </c>
      <c r="E114" s="230"/>
      <c r="F114" s="231" t="s">
        <v>192</v>
      </c>
      <c r="G114" s="229"/>
      <c r="H114" s="232" t="n">
        <v>102.135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155</v>
      </c>
      <c r="AU114" s="238" t="s">
        <v>86</v>
      </c>
      <c r="AV114" s="227" t="s">
        <v>86</v>
      </c>
      <c r="AW114" s="227" t="s">
        <v>36</v>
      </c>
      <c r="AX114" s="227" t="s">
        <v>72</v>
      </c>
      <c r="AY114" s="238" t="s">
        <v>146</v>
      </c>
    </row>
    <row r="115" s="239" customFormat="true" ht="13.5" hidden="false" customHeight="false" outlineLevel="0" collapsed="false">
      <c r="B115" s="240"/>
      <c r="C115" s="241"/>
      <c r="D115" s="242" t="s">
        <v>155</v>
      </c>
      <c r="E115" s="243"/>
      <c r="F115" s="244" t="s">
        <v>157</v>
      </c>
      <c r="G115" s="241"/>
      <c r="H115" s="245" t="n">
        <v>102.135</v>
      </c>
      <c r="I115" s="246"/>
      <c r="J115" s="241"/>
      <c r="K115" s="241"/>
      <c r="L115" s="247"/>
      <c r="M115" s="248"/>
      <c r="N115" s="249"/>
      <c r="O115" s="249"/>
      <c r="P115" s="249"/>
      <c r="Q115" s="249"/>
      <c r="R115" s="249"/>
      <c r="S115" s="249"/>
      <c r="T115" s="250"/>
      <c r="AT115" s="251" t="s">
        <v>155</v>
      </c>
      <c r="AU115" s="251" t="s">
        <v>86</v>
      </c>
      <c r="AV115" s="239" t="s">
        <v>153</v>
      </c>
      <c r="AW115" s="239" t="s">
        <v>36</v>
      </c>
      <c r="AX115" s="239" t="s">
        <v>77</v>
      </c>
      <c r="AY115" s="251" t="s">
        <v>146</v>
      </c>
    </row>
    <row r="116" s="30" customFormat="true" ht="31.5" hidden="false" customHeight="true" outlineLevel="0" collapsed="false">
      <c r="B116" s="31"/>
      <c r="C116" s="203" t="s">
        <v>193</v>
      </c>
      <c r="D116" s="203" t="s">
        <v>148</v>
      </c>
      <c r="E116" s="204" t="s">
        <v>194</v>
      </c>
      <c r="F116" s="205" t="s">
        <v>195</v>
      </c>
      <c r="G116" s="206" t="s">
        <v>178</v>
      </c>
      <c r="H116" s="207" t="n">
        <v>1149.019</v>
      </c>
      <c r="I116" s="208"/>
      <c r="J116" s="209" t="n">
        <f aca="false">ROUND(I116*H116,2)</f>
        <v>0</v>
      </c>
      <c r="K116" s="205" t="s">
        <v>161</v>
      </c>
      <c r="L116" s="57"/>
      <c r="M116" s="210"/>
      <c r="N116" s="211" t="s">
        <v>43</v>
      </c>
      <c r="O116" s="32"/>
      <c r="P116" s="212" t="n">
        <f aca="false">O116*H116</f>
        <v>0</v>
      </c>
      <c r="Q116" s="212" t="n">
        <v>0</v>
      </c>
      <c r="R116" s="212" t="n">
        <f aca="false">Q116*H116</f>
        <v>0</v>
      </c>
      <c r="S116" s="212" t="n">
        <v>0</v>
      </c>
      <c r="T116" s="213" t="n">
        <f aca="false">S116*H116</f>
        <v>0</v>
      </c>
      <c r="AR116" s="10" t="s">
        <v>153</v>
      </c>
      <c r="AT116" s="10" t="s">
        <v>148</v>
      </c>
      <c r="AU116" s="10" t="s">
        <v>86</v>
      </c>
      <c r="AY116" s="10" t="s">
        <v>146</v>
      </c>
      <c r="BE116" s="214" t="n">
        <f aca="false">IF(N116="základní",J116,0)</f>
        <v>0</v>
      </c>
      <c r="BF116" s="214" t="n">
        <f aca="false">IF(N116="snížená",J116,0)</f>
        <v>0</v>
      </c>
      <c r="BG116" s="214" t="n">
        <f aca="false">IF(N116="zákl. přenesená",J116,0)</f>
        <v>0</v>
      </c>
      <c r="BH116" s="214" t="n">
        <f aca="false">IF(N116="sníž. přenesená",J116,0)</f>
        <v>0</v>
      </c>
      <c r="BI116" s="214" t="n">
        <f aca="false">IF(N116="nulová",J116,0)</f>
        <v>0</v>
      </c>
      <c r="BJ116" s="10" t="s">
        <v>77</v>
      </c>
      <c r="BK116" s="214" t="n">
        <f aca="false">ROUND(I116*H116,2)</f>
        <v>0</v>
      </c>
      <c r="BL116" s="10" t="s">
        <v>153</v>
      </c>
      <c r="BM116" s="10" t="s">
        <v>196</v>
      </c>
    </row>
    <row r="117" s="227" customFormat="true" ht="13.5" hidden="false" customHeight="false" outlineLevel="0" collapsed="false">
      <c r="B117" s="228"/>
      <c r="C117" s="229"/>
      <c r="D117" s="218" t="s">
        <v>155</v>
      </c>
      <c r="E117" s="230"/>
      <c r="F117" s="231" t="s">
        <v>197</v>
      </c>
      <c r="G117" s="229"/>
      <c r="H117" s="232" t="n">
        <v>1149.019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155</v>
      </c>
      <c r="AU117" s="238" t="s">
        <v>86</v>
      </c>
      <c r="AV117" s="227" t="s">
        <v>86</v>
      </c>
      <c r="AW117" s="227" t="s">
        <v>36</v>
      </c>
      <c r="AX117" s="227" t="s">
        <v>72</v>
      </c>
      <c r="AY117" s="238" t="s">
        <v>146</v>
      </c>
    </row>
    <row r="118" s="239" customFormat="true" ht="13.5" hidden="false" customHeight="false" outlineLevel="0" collapsed="false">
      <c r="B118" s="240"/>
      <c r="C118" s="241"/>
      <c r="D118" s="242" t="s">
        <v>155</v>
      </c>
      <c r="E118" s="243"/>
      <c r="F118" s="244" t="s">
        <v>157</v>
      </c>
      <c r="G118" s="241"/>
      <c r="H118" s="245" t="n">
        <v>1149.019</v>
      </c>
      <c r="I118" s="246"/>
      <c r="J118" s="241"/>
      <c r="K118" s="241"/>
      <c r="L118" s="247"/>
      <c r="M118" s="248"/>
      <c r="N118" s="249"/>
      <c r="O118" s="249"/>
      <c r="P118" s="249"/>
      <c r="Q118" s="249"/>
      <c r="R118" s="249"/>
      <c r="S118" s="249"/>
      <c r="T118" s="250"/>
      <c r="AT118" s="251" t="s">
        <v>155</v>
      </c>
      <c r="AU118" s="251" t="s">
        <v>86</v>
      </c>
      <c r="AV118" s="239" t="s">
        <v>153</v>
      </c>
      <c r="AW118" s="239" t="s">
        <v>36</v>
      </c>
      <c r="AX118" s="239" t="s">
        <v>77</v>
      </c>
      <c r="AY118" s="251" t="s">
        <v>146</v>
      </c>
    </row>
    <row r="119" s="30" customFormat="true" ht="44.25" hidden="false" customHeight="true" outlineLevel="0" collapsed="false">
      <c r="B119" s="31"/>
      <c r="C119" s="203" t="s">
        <v>198</v>
      </c>
      <c r="D119" s="203" t="s">
        <v>148</v>
      </c>
      <c r="E119" s="204" t="s">
        <v>199</v>
      </c>
      <c r="F119" s="205" t="s">
        <v>200</v>
      </c>
      <c r="G119" s="206" t="s">
        <v>178</v>
      </c>
      <c r="H119" s="207" t="n">
        <v>229.804</v>
      </c>
      <c r="I119" s="208"/>
      <c r="J119" s="209" t="n">
        <f aca="false">ROUND(I119*H119,2)</f>
        <v>0</v>
      </c>
      <c r="K119" s="205" t="s">
        <v>161</v>
      </c>
      <c r="L119" s="57"/>
      <c r="M119" s="210"/>
      <c r="N119" s="211" t="s">
        <v>43</v>
      </c>
      <c r="O119" s="32"/>
      <c r="P119" s="212" t="n">
        <f aca="false">O119*H119</f>
        <v>0</v>
      </c>
      <c r="Q119" s="212" t="n">
        <v>0</v>
      </c>
      <c r="R119" s="212" t="n">
        <f aca="false">Q119*H119</f>
        <v>0</v>
      </c>
      <c r="S119" s="212" t="n">
        <v>0</v>
      </c>
      <c r="T119" s="213" t="n">
        <f aca="false">S119*H119</f>
        <v>0</v>
      </c>
      <c r="AR119" s="10" t="s">
        <v>153</v>
      </c>
      <c r="AT119" s="10" t="s">
        <v>148</v>
      </c>
      <c r="AU119" s="10" t="s">
        <v>86</v>
      </c>
      <c r="AY119" s="10" t="s">
        <v>146</v>
      </c>
      <c r="BE119" s="214" t="n">
        <f aca="false">IF(N119="základní",J119,0)</f>
        <v>0</v>
      </c>
      <c r="BF119" s="214" t="n">
        <f aca="false">IF(N119="snížená",J119,0)</f>
        <v>0</v>
      </c>
      <c r="BG119" s="214" t="n">
        <f aca="false">IF(N119="zákl. přenesená",J119,0)</f>
        <v>0</v>
      </c>
      <c r="BH119" s="214" t="n">
        <f aca="false">IF(N119="sníž. přenesená",J119,0)</f>
        <v>0</v>
      </c>
      <c r="BI119" s="214" t="n">
        <f aca="false">IF(N119="nulová",J119,0)</f>
        <v>0</v>
      </c>
      <c r="BJ119" s="10" t="s">
        <v>77</v>
      </c>
      <c r="BK119" s="214" t="n">
        <f aca="false">ROUND(I119*H119,2)</f>
        <v>0</v>
      </c>
      <c r="BL119" s="10" t="s">
        <v>153</v>
      </c>
      <c r="BM119" s="10" t="s">
        <v>201</v>
      </c>
    </row>
    <row r="120" s="227" customFormat="true" ht="13.5" hidden="false" customHeight="false" outlineLevel="0" collapsed="false">
      <c r="B120" s="228"/>
      <c r="C120" s="229"/>
      <c r="D120" s="218" t="s">
        <v>155</v>
      </c>
      <c r="E120" s="230"/>
      <c r="F120" s="231" t="s">
        <v>202</v>
      </c>
      <c r="G120" s="229"/>
      <c r="H120" s="232" t="n">
        <v>229.804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155</v>
      </c>
      <c r="AU120" s="238" t="s">
        <v>86</v>
      </c>
      <c r="AV120" s="227" t="s">
        <v>86</v>
      </c>
      <c r="AW120" s="227" t="s">
        <v>36</v>
      </c>
      <c r="AX120" s="227" t="s">
        <v>72</v>
      </c>
      <c r="AY120" s="238" t="s">
        <v>146</v>
      </c>
    </row>
    <row r="121" s="239" customFormat="true" ht="13.5" hidden="false" customHeight="false" outlineLevel="0" collapsed="false">
      <c r="B121" s="240"/>
      <c r="C121" s="241"/>
      <c r="D121" s="242" t="s">
        <v>155</v>
      </c>
      <c r="E121" s="243"/>
      <c r="F121" s="244" t="s">
        <v>157</v>
      </c>
      <c r="G121" s="241"/>
      <c r="H121" s="245" t="n">
        <v>229.804</v>
      </c>
      <c r="I121" s="246"/>
      <c r="J121" s="241"/>
      <c r="K121" s="241"/>
      <c r="L121" s="247"/>
      <c r="M121" s="248"/>
      <c r="N121" s="249"/>
      <c r="O121" s="249"/>
      <c r="P121" s="249"/>
      <c r="Q121" s="249"/>
      <c r="R121" s="249"/>
      <c r="S121" s="249"/>
      <c r="T121" s="250"/>
      <c r="AT121" s="251" t="s">
        <v>155</v>
      </c>
      <c r="AU121" s="251" t="s">
        <v>86</v>
      </c>
      <c r="AV121" s="239" t="s">
        <v>153</v>
      </c>
      <c r="AW121" s="239" t="s">
        <v>36</v>
      </c>
      <c r="AX121" s="239" t="s">
        <v>77</v>
      </c>
      <c r="AY121" s="251" t="s">
        <v>146</v>
      </c>
    </row>
    <row r="122" s="30" customFormat="true" ht="31.5" hidden="false" customHeight="true" outlineLevel="0" collapsed="false">
      <c r="B122" s="31"/>
      <c r="C122" s="203" t="s">
        <v>203</v>
      </c>
      <c r="D122" s="203" t="s">
        <v>148</v>
      </c>
      <c r="E122" s="204" t="s">
        <v>204</v>
      </c>
      <c r="F122" s="205" t="s">
        <v>205</v>
      </c>
      <c r="G122" s="206" t="s">
        <v>178</v>
      </c>
      <c r="H122" s="207" t="n">
        <v>42.556</v>
      </c>
      <c r="I122" s="208"/>
      <c r="J122" s="209" t="n">
        <f aca="false">ROUND(I122*H122,2)</f>
        <v>0</v>
      </c>
      <c r="K122" s="205" t="s">
        <v>161</v>
      </c>
      <c r="L122" s="57"/>
      <c r="M122" s="210"/>
      <c r="N122" s="211" t="s">
        <v>43</v>
      </c>
      <c r="O122" s="32"/>
      <c r="P122" s="212" t="n">
        <f aca="false">O122*H122</f>
        <v>0</v>
      </c>
      <c r="Q122" s="212" t="n">
        <v>0.00825</v>
      </c>
      <c r="R122" s="212" t="n">
        <f aca="false">Q122*H122</f>
        <v>0.351087</v>
      </c>
      <c r="S122" s="212" t="n">
        <v>0</v>
      </c>
      <c r="T122" s="213" t="n">
        <f aca="false">S122*H122</f>
        <v>0</v>
      </c>
      <c r="AR122" s="10" t="s">
        <v>153</v>
      </c>
      <c r="AT122" s="10" t="s">
        <v>148</v>
      </c>
      <c r="AU122" s="10" t="s">
        <v>86</v>
      </c>
      <c r="AY122" s="10" t="s">
        <v>146</v>
      </c>
      <c r="BE122" s="214" t="n">
        <f aca="false">IF(N122="základní",J122,0)</f>
        <v>0</v>
      </c>
      <c r="BF122" s="214" t="n">
        <f aca="false">IF(N122="snížená",J122,0)</f>
        <v>0</v>
      </c>
      <c r="BG122" s="214" t="n">
        <f aca="false">IF(N122="zákl. přenesená",J122,0)</f>
        <v>0</v>
      </c>
      <c r="BH122" s="214" t="n">
        <f aca="false">IF(N122="sníž. přenesená",J122,0)</f>
        <v>0</v>
      </c>
      <c r="BI122" s="214" t="n">
        <f aca="false">IF(N122="nulová",J122,0)</f>
        <v>0</v>
      </c>
      <c r="BJ122" s="10" t="s">
        <v>77</v>
      </c>
      <c r="BK122" s="214" t="n">
        <f aca="false">ROUND(I122*H122,2)</f>
        <v>0</v>
      </c>
      <c r="BL122" s="10" t="s">
        <v>153</v>
      </c>
      <c r="BM122" s="10" t="s">
        <v>206</v>
      </c>
    </row>
    <row r="123" s="227" customFormat="true" ht="13.5" hidden="false" customHeight="false" outlineLevel="0" collapsed="false">
      <c r="B123" s="228"/>
      <c r="C123" s="229"/>
      <c r="D123" s="218" t="s">
        <v>155</v>
      </c>
      <c r="E123" s="230"/>
      <c r="F123" s="231" t="s">
        <v>207</v>
      </c>
      <c r="G123" s="229"/>
      <c r="H123" s="232" t="n">
        <v>42.556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155</v>
      </c>
      <c r="AU123" s="238" t="s">
        <v>86</v>
      </c>
      <c r="AV123" s="227" t="s">
        <v>86</v>
      </c>
      <c r="AW123" s="227" t="s">
        <v>36</v>
      </c>
      <c r="AX123" s="227" t="s">
        <v>72</v>
      </c>
      <c r="AY123" s="238" t="s">
        <v>146</v>
      </c>
    </row>
    <row r="124" s="239" customFormat="true" ht="13.5" hidden="false" customHeight="false" outlineLevel="0" collapsed="false">
      <c r="B124" s="240"/>
      <c r="C124" s="241"/>
      <c r="D124" s="242" t="s">
        <v>155</v>
      </c>
      <c r="E124" s="243"/>
      <c r="F124" s="244" t="s">
        <v>157</v>
      </c>
      <c r="G124" s="241"/>
      <c r="H124" s="245" t="n">
        <v>42.556</v>
      </c>
      <c r="I124" s="246"/>
      <c r="J124" s="241"/>
      <c r="K124" s="241"/>
      <c r="L124" s="247"/>
      <c r="M124" s="248"/>
      <c r="N124" s="249"/>
      <c r="O124" s="249"/>
      <c r="P124" s="249"/>
      <c r="Q124" s="249"/>
      <c r="R124" s="249"/>
      <c r="S124" s="249"/>
      <c r="T124" s="250"/>
      <c r="AT124" s="251" t="s">
        <v>155</v>
      </c>
      <c r="AU124" s="251" t="s">
        <v>86</v>
      </c>
      <c r="AV124" s="239" t="s">
        <v>153</v>
      </c>
      <c r="AW124" s="239" t="s">
        <v>36</v>
      </c>
      <c r="AX124" s="239" t="s">
        <v>77</v>
      </c>
      <c r="AY124" s="251" t="s">
        <v>146</v>
      </c>
    </row>
    <row r="125" s="30" customFormat="true" ht="44.25" hidden="false" customHeight="true" outlineLevel="0" collapsed="false">
      <c r="B125" s="31"/>
      <c r="C125" s="203" t="s">
        <v>95</v>
      </c>
      <c r="D125" s="203" t="s">
        <v>148</v>
      </c>
      <c r="E125" s="204" t="s">
        <v>208</v>
      </c>
      <c r="F125" s="205" t="s">
        <v>209</v>
      </c>
      <c r="G125" s="206" t="s">
        <v>178</v>
      </c>
      <c r="H125" s="207" t="n">
        <v>20</v>
      </c>
      <c r="I125" s="208"/>
      <c r="J125" s="209" t="n">
        <f aca="false">ROUND(I125*H125,2)</f>
        <v>0</v>
      </c>
      <c r="K125" s="205" t="s">
        <v>152</v>
      </c>
      <c r="L125" s="57"/>
      <c r="M125" s="210"/>
      <c r="N125" s="211" t="s">
        <v>43</v>
      </c>
      <c r="O125" s="32"/>
      <c r="P125" s="212" t="n">
        <f aca="false">O125*H125</f>
        <v>0</v>
      </c>
      <c r="Q125" s="212" t="n">
        <v>0</v>
      </c>
      <c r="R125" s="212" t="n">
        <f aca="false">Q125*H125</f>
        <v>0</v>
      </c>
      <c r="S125" s="212" t="n">
        <v>0</v>
      </c>
      <c r="T125" s="213" t="n">
        <f aca="false">S125*H125</f>
        <v>0</v>
      </c>
      <c r="AR125" s="10" t="s">
        <v>153</v>
      </c>
      <c r="AT125" s="10" t="s">
        <v>148</v>
      </c>
      <c r="AU125" s="10" t="s">
        <v>86</v>
      </c>
      <c r="AY125" s="10" t="s">
        <v>146</v>
      </c>
      <c r="BE125" s="214" t="n">
        <f aca="false">IF(N125="základní",J125,0)</f>
        <v>0</v>
      </c>
      <c r="BF125" s="214" t="n">
        <f aca="false">IF(N125="snížená",J125,0)</f>
        <v>0</v>
      </c>
      <c r="BG125" s="214" t="n">
        <f aca="false">IF(N125="zákl. přenesená",J125,0)</f>
        <v>0</v>
      </c>
      <c r="BH125" s="214" t="n">
        <f aca="false">IF(N125="sníž. přenesená",J125,0)</f>
        <v>0</v>
      </c>
      <c r="BI125" s="214" t="n">
        <f aca="false">IF(N125="nulová",J125,0)</f>
        <v>0</v>
      </c>
      <c r="BJ125" s="10" t="s">
        <v>77</v>
      </c>
      <c r="BK125" s="214" t="n">
        <f aca="false">ROUND(I125*H125,2)</f>
        <v>0</v>
      </c>
      <c r="BL125" s="10" t="s">
        <v>153</v>
      </c>
      <c r="BM125" s="10" t="s">
        <v>210</v>
      </c>
    </row>
    <row r="126" s="215" customFormat="true" ht="13.5" hidden="false" customHeight="false" outlineLevel="0" collapsed="false">
      <c r="B126" s="216"/>
      <c r="C126" s="217"/>
      <c r="D126" s="218" t="s">
        <v>155</v>
      </c>
      <c r="E126" s="219"/>
      <c r="F126" s="220" t="s">
        <v>211</v>
      </c>
      <c r="G126" s="217"/>
      <c r="H126" s="219"/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155</v>
      </c>
      <c r="AU126" s="226" t="s">
        <v>86</v>
      </c>
      <c r="AV126" s="215" t="s">
        <v>77</v>
      </c>
      <c r="AW126" s="215" t="s">
        <v>36</v>
      </c>
      <c r="AX126" s="215" t="s">
        <v>72</v>
      </c>
      <c r="AY126" s="226" t="s">
        <v>146</v>
      </c>
    </row>
    <row r="127" s="227" customFormat="true" ht="13.5" hidden="false" customHeight="false" outlineLevel="0" collapsed="false">
      <c r="B127" s="228"/>
      <c r="C127" s="229"/>
      <c r="D127" s="218" t="s">
        <v>155</v>
      </c>
      <c r="E127" s="230"/>
      <c r="F127" s="231" t="s">
        <v>212</v>
      </c>
      <c r="G127" s="229"/>
      <c r="H127" s="232" t="n">
        <v>10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155</v>
      </c>
      <c r="AU127" s="238" t="s">
        <v>86</v>
      </c>
      <c r="AV127" s="227" t="s">
        <v>86</v>
      </c>
      <c r="AW127" s="227" t="s">
        <v>36</v>
      </c>
      <c r="AX127" s="227" t="s">
        <v>72</v>
      </c>
      <c r="AY127" s="238" t="s">
        <v>146</v>
      </c>
    </row>
    <row r="128" s="227" customFormat="true" ht="13.5" hidden="false" customHeight="false" outlineLevel="0" collapsed="false">
      <c r="B128" s="228"/>
      <c r="C128" s="229"/>
      <c r="D128" s="218" t="s">
        <v>155</v>
      </c>
      <c r="E128" s="230"/>
      <c r="F128" s="231" t="s">
        <v>213</v>
      </c>
      <c r="G128" s="229"/>
      <c r="H128" s="232" t="n">
        <v>10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155</v>
      </c>
      <c r="AU128" s="238" t="s">
        <v>86</v>
      </c>
      <c r="AV128" s="227" t="s">
        <v>86</v>
      </c>
      <c r="AW128" s="227" t="s">
        <v>36</v>
      </c>
      <c r="AX128" s="227" t="s">
        <v>72</v>
      </c>
      <c r="AY128" s="238" t="s">
        <v>146</v>
      </c>
    </row>
    <row r="129" s="239" customFormat="true" ht="13.5" hidden="false" customHeight="false" outlineLevel="0" collapsed="false">
      <c r="B129" s="240"/>
      <c r="C129" s="241"/>
      <c r="D129" s="242" t="s">
        <v>155</v>
      </c>
      <c r="E129" s="243" t="s">
        <v>101</v>
      </c>
      <c r="F129" s="244" t="s">
        <v>157</v>
      </c>
      <c r="G129" s="241"/>
      <c r="H129" s="245" t="n">
        <v>20</v>
      </c>
      <c r="I129" s="246"/>
      <c r="J129" s="241"/>
      <c r="K129" s="241"/>
      <c r="L129" s="247"/>
      <c r="M129" s="248"/>
      <c r="N129" s="249"/>
      <c r="O129" s="249"/>
      <c r="P129" s="249"/>
      <c r="Q129" s="249"/>
      <c r="R129" s="249"/>
      <c r="S129" s="249"/>
      <c r="T129" s="250"/>
      <c r="AT129" s="251" t="s">
        <v>155</v>
      </c>
      <c r="AU129" s="251" t="s">
        <v>86</v>
      </c>
      <c r="AV129" s="239" t="s">
        <v>153</v>
      </c>
      <c r="AW129" s="239" t="s">
        <v>36</v>
      </c>
      <c r="AX129" s="239" t="s">
        <v>77</v>
      </c>
      <c r="AY129" s="251" t="s">
        <v>146</v>
      </c>
    </row>
    <row r="130" s="30" customFormat="true" ht="31.5" hidden="false" customHeight="true" outlineLevel="0" collapsed="false">
      <c r="B130" s="31"/>
      <c r="C130" s="203" t="s">
        <v>97</v>
      </c>
      <c r="D130" s="203" t="s">
        <v>148</v>
      </c>
      <c r="E130" s="204" t="s">
        <v>214</v>
      </c>
      <c r="F130" s="205" t="s">
        <v>215</v>
      </c>
      <c r="G130" s="206" t="s">
        <v>178</v>
      </c>
      <c r="H130" s="207" t="n">
        <v>20.91</v>
      </c>
      <c r="I130" s="208"/>
      <c r="J130" s="209" t="n">
        <f aca="false">ROUND(I130*H130,2)</f>
        <v>0</v>
      </c>
      <c r="K130" s="205" t="s">
        <v>161</v>
      </c>
      <c r="L130" s="57"/>
      <c r="M130" s="210"/>
      <c r="N130" s="211" t="s">
        <v>43</v>
      </c>
      <c r="O130" s="32"/>
      <c r="P130" s="212" t="n">
        <f aca="false">O130*H130</f>
        <v>0</v>
      </c>
      <c r="Q130" s="212" t="n">
        <v>0</v>
      </c>
      <c r="R130" s="212" t="n">
        <f aca="false">Q130*H130</f>
        <v>0</v>
      </c>
      <c r="S130" s="212" t="n">
        <v>0</v>
      </c>
      <c r="T130" s="213" t="n">
        <f aca="false">S130*H130</f>
        <v>0</v>
      </c>
      <c r="AR130" s="10" t="s">
        <v>153</v>
      </c>
      <c r="AT130" s="10" t="s">
        <v>148</v>
      </c>
      <c r="AU130" s="10" t="s">
        <v>86</v>
      </c>
      <c r="AY130" s="10" t="s">
        <v>146</v>
      </c>
      <c r="BE130" s="214" t="n">
        <f aca="false">IF(N130="základní",J130,0)</f>
        <v>0</v>
      </c>
      <c r="BF130" s="214" t="n">
        <f aca="false">IF(N130="snížená",J130,0)</f>
        <v>0</v>
      </c>
      <c r="BG130" s="214" t="n">
        <f aca="false">IF(N130="zákl. přenesená",J130,0)</f>
        <v>0</v>
      </c>
      <c r="BH130" s="214" t="n">
        <f aca="false">IF(N130="sníž. přenesená",J130,0)</f>
        <v>0</v>
      </c>
      <c r="BI130" s="214" t="n">
        <f aca="false">IF(N130="nulová",J130,0)</f>
        <v>0</v>
      </c>
      <c r="BJ130" s="10" t="s">
        <v>77</v>
      </c>
      <c r="BK130" s="214" t="n">
        <f aca="false">ROUND(I130*H130,2)</f>
        <v>0</v>
      </c>
      <c r="BL130" s="10" t="s">
        <v>153</v>
      </c>
      <c r="BM130" s="10" t="s">
        <v>216</v>
      </c>
    </row>
    <row r="131" s="215" customFormat="true" ht="13.5" hidden="false" customHeight="false" outlineLevel="0" collapsed="false">
      <c r="B131" s="216"/>
      <c r="C131" s="217"/>
      <c r="D131" s="218" t="s">
        <v>155</v>
      </c>
      <c r="E131" s="219"/>
      <c r="F131" s="220" t="s">
        <v>217</v>
      </c>
      <c r="G131" s="217"/>
      <c r="H131" s="219"/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155</v>
      </c>
      <c r="AU131" s="226" t="s">
        <v>86</v>
      </c>
      <c r="AV131" s="215" t="s">
        <v>77</v>
      </c>
      <c r="AW131" s="215" t="s">
        <v>36</v>
      </c>
      <c r="AX131" s="215" t="s">
        <v>72</v>
      </c>
      <c r="AY131" s="226" t="s">
        <v>146</v>
      </c>
    </row>
    <row r="132" s="227" customFormat="true" ht="13.5" hidden="false" customHeight="false" outlineLevel="0" collapsed="false">
      <c r="B132" s="228"/>
      <c r="C132" s="229"/>
      <c r="D132" s="218" t="s">
        <v>155</v>
      </c>
      <c r="E132" s="230"/>
      <c r="F132" s="231" t="s">
        <v>218</v>
      </c>
      <c r="G132" s="229"/>
      <c r="H132" s="232" t="n">
        <v>16.5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155</v>
      </c>
      <c r="AU132" s="238" t="s">
        <v>86</v>
      </c>
      <c r="AV132" s="227" t="s">
        <v>86</v>
      </c>
      <c r="AW132" s="227" t="s">
        <v>36</v>
      </c>
      <c r="AX132" s="227" t="s">
        <v>72</v>
      </c>
      <c r="AY132" s="238" t="s">
        <v>146</v>
      </c>
    </row>
    <row r="133" s="227" customFormat="true" ht="13.5" hidden="false" customHeight="false" outlineLevel="0" collapsed="false">
      <c r="B133" s="228"/>
      <c r="C133" s="229"/>
      <c r="D133" s="218" t="s">
        <v>155</v>
      </c>
      <c r="E133" s="230"/>
      <c r="F133" s="231" t="s">
        <v>219</v>
      </c>
      <c r="G133" s="229"/>
      <c r="H133" s="232" t="n">
        <v>16.5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155</v>
      </c>
      <c r="AU133" s="238" t="s">
        <v>86</v>
      </c>
      <c r="AV133" s="227" t="s">
        <v>86</v>
      </c>
      <c r="AW133" s="227" t="s">
        <v>36</v>
      </c>
      <c r="AX133" s="227" t="s">
        <v>72</v>
      </c>
      <c r="AY133" s="238" t="s">
        <v>146</v>
      </c>
    </row>
    <row r="134" s="252" customFormat="true" ht="13.5" hidden="false" customHeight="false" outlineLevel="0" collapsed="false">
      <c r="B134" s="253"/>
      <c r="C134" s="254"/>
      <c r="D134" s="218" t="s">
        <v>155</v>
      </c>
      <c r="E134" s="255"/>
      <c r="F134" s="256" t="s">
        <v>182</v>
      </c>
      <c r="G134" s="254"/>
      <c r="H134" s="257" t="n">
        <v>33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155</v>
      </c>
      <c r="AU134" s="263" t="s">
        <v>86</v>
      </c>
      <c r="AV134" s="252" t="s">
        <v>164</v>
      </c>
      <c r="AW134" s="252" t="s">
        <v>36</v>
      </c>
      <c r="AX134" s="252" t="s">
        <v>72</v>
      </c>
      <c r="AY134" s="263" t="s">
        <v>146</v>
      </c>
    </row>
    <row r="135" s="215" customFormat="true" ht="13.5" hidden="false" customHeight="false" outlineLevel="0" collapsed="false">
      <c r="B135" s="216"/>
      <c r="C135" s="217"/>
      <c r="D135" s="218" t="s">
        <v>155</v>
      </c>
      <c r="E135" s="219"/>
      <c r="F135" s="220" t="s">
        <v>220</v>
      </c>
      <c r="G135" s="217"/>
      <c r="H135" s="219"/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155</v>
      </c>
      <c r="AU135" s="226" t="s">
        <v>86</v>
      </c>
      <c r="AV135" s="215" t="s">
        <v>77</v>
      </c>
      <c r="AW135" s="215" t="s">
        <v>36</v>
      </c>
      <c r="AX135" s="215" t="s">
        <v>72</v>
      </c>
      <c r="AY135" s="226" t="s">
        <v>146</v>
      </c>
    </row>
    <row r="136" s="227" customFormat="true" ht="13.5" hidden="false" customHeight="false" outlineLevel="0" collapsed="false">
      <c r="B136" s="228"/>
      <c r="C136" s="229"/>
      <c r="D136" s="218" t="s">
        <v>155</v>
      </c>
      <c r="E136" s="230"/>
      <c r="F136" s="231" t="s">
        <v>221</v>
      </c>
      <c r="G136" s="229"/>
      <c r="H136" s="232" t="n">
        <v>14.6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155</v>
      </c>
      <c r="AU136" s="238" t="s">
        <v>86</v>
      </c>
      <c r="AV136" s="227" t="s">
        <v>86</v>
      </c>
      <c r="AW136" s="227" t="s">
        <v>36</v>
      </c>
      <c r="AX136" s="227" t="s">
        <v>72</v>
      </c>
      <c r="AY136" s="238" t="s">
        <v>146</v>
      </c>
    </row>
    <row r="137" s="227" customFormat="true" ht="13.5" hidden="false" customHeight="false" outlineLevel="0" collapsed="false">
      <c r="B137" s="228"/>
      <c r="C137" s="229"/>
      <c r="D137" s="218" t="s">
        <v>155</v>
      </c>
      <c r="E137" s="230"/>
      <c r="F137" s="231" t="s">
        <v>222</v>
      </c>
      <c r="G137" s="229"/>
      <c r="H137" s="232" t="n">
        <v>14.6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155</v>
      </c>
      <c r="AU137" s="238" t="s">
        <v>86</v>
      </c>
      <c r="AV137" s="227" t="s">
        <v>86</v>
      </c>
      <c r="AW137" s="227" t="s">
        <v>36</v>
      </c>
      <c r="AX137" s="227" t="s">
        <v>72</v>
      </c>
      <c r="AY137" s="238" t="s">
        <v>146</v>
      </c>
    </row>
    <row r="138" s="252" customFormat="true" ht="13.5" hidden="false" customHeight="false" outlineLevel="0" collapsed="false">
      <c r="B138" s="253"/>
      <c r="C138" s="254"/>
      <c r="D138" s="218" t="s">
        <v>155</v>
      </c>
      <c r="E138" s="255"/>
      <c r="F138" s="256" t="s">
        <v>182</v>
      </c>
      <c r="G138" s="254"/>
      <c r="H138" s="257" t="n">
        <v>29.2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AT138" s="263" t="s">
        <v>155</v>
      </c>
      <c r="AU138" s="263" t="s">
        <v>86</v>
      </c>
      <c r="AV138" s="252" t="s">
        <v>164</v>
      </c>
      <c r="AW138" s="252" t="s">
        <v>36</v>
      </c>
      <c r="AX138" s="252" t="s">
        <v>72</v>
      </c>
      <c r="AY138" s="263" t="s">
        <v>146</v>
      </c>
    </row>
    <row r="139" s="215" customFormat="true" ht="13.5" hidden="false" customHeight="false" outlineLevel="0" collapsed="false">
      <c r="B139" s="216"/>
      <c r="C139" s="217"/>
      <c r="D139" s="218" t="s">
        <v>155</v>
      </c>
      <c r="E139" s="219"/>
      <c r="F139" s="220" t="s">
        <v>223</v>
      </c>
      <c r="G139" s="217"/>
      <c r="H139" s="219"/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155</v>
      </c>
      <c r="AU139" s="226" t="s">
        <v>86</v>
      </c>
      <c r="AV139" s="215" t="s">
        <v>77</v>
      </c>
      <c r="AW139" s="215" t="s">
        <v>36</v>
      </c>
      <c r="AX139" s="215" t="s">
        <v>72</v>
      </c>
      <c r="AY139" s="226" t="s">
        <v>146</v>
      </c>
    </row>
    <row r="140" s="227" customFormat="true" ht="13.5" hidden="false" customHeight="false" outlineLevel="0" collapsed="false">
      <c r="B140" s="228"/>
      <c r="C140" s="229"/>
      <c r="D140" s="218" t="s">
        <v>155</v>
      </c>
      <c r="E140" s="230"/>
      <c r="F140" s="231" t="s">
        <v>224</v>
      </c>
      <c r="G140" s="229"/>
      <c r="H140" s="232" t="n">
        <v>7.5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155</v>
      </c>
      <c r="AU140" s="238" t="s">
        <v>86</v>
      </c>
      <c r="AV140" s="227" t="s">
        <v>86</v>
      </c>
      <c r="AW140" s="227" t="s">
        <v>36</v>
      </c>
      <c r="AX140" s="227" t="s">
        <v>72</v>
      </c>
      <c r="AY140" s="238" t="s">
        <v>146</v>
      </c>
    </row>
    <row r="141" s="252" customFormat="true" ht="13.5" hidden="false" customHeight="false" outlineLevel="0" collapsed="false">
      <c r="B141" s="253"/>
      <c r="C141" s="254"/>
      <c r="D141" s="218" t="s">
        <v>155</v>
      </c>
      <c r="E141" s="255"/>
      <c r="F141" s="256" t="s">
        <v>182</v>
      </c>
      <c r="G141" s="254"/>
      <c r="H141" s="257" t="n">
        <v>7.5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AT141" s="263" t="s">
        <v>155</v>
      </c>
      <c r="AU141" s="263" t="s">
        <v>86</v>
      </c>
      <c r="AV141" s="252" t="s">
        <v>164</v>
      </c>
      <c r="AW141" s="252" t="s">
        <v>36</v>
      </c>
      <c r="AX141" s="252" t="s">
        <v>72</v>
      </c>
      <c r="AY141" s="263" t="s">
        <v>146</v>
      </c>
    </row>
    <row r="142" s="239" customFormat="true" ht="13.5" hidden="false" customHeight="false" outlineLevel="0" collapsed="false">
      <c r="B142" s="240"/>
      <c r="C142" s="241"/>
      <c r="D142" s="218" t="s">
        <v>155</v>
      </c>
      <c r="E142" s="264" t="s">
        <v>103</v>
      </c>
      <c r="F142" s="265" t="s">
        <v>186</v>
      </c>
      <c r="G142" s="241"/>
      <c r="H142" s="266" t="n">
        <v>69.7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AT142" s="251" t="s">
        <v>155</v>
      </c>
      <c r="AU142" s="251" t="s">
        <v>86</v>
      </c>
      <c r="AV142" s="239" t="s">
        <v>153</v>
      </c>
      <c r="AW142" s="239" t="s">
        <v>36</v>
      </c>
      <c r="AX142" s="239" t="s">
        <v>77</v>
      </c>
      <c r="AY142" s="251" t="s">
        <v>146</v>
      </c>
    </row>
    <row r="143" s="227" customFormat="true" ht="13.5" hidden="false" customHeight="false" outlineLevel="0" collapsed="false">
      <c r="B143" s="228"/>
      <c r="C143" s="229"/>
      <c r="D143" s="242" t="s">
        <v>155</v>
      </c>
      <c r="E143" s="229"/>
      <c r="F143" s="267" t="s">
        <v>225</v>
      </c>
      <c r="G143" s="229"/>
      <c r="H143" s="268" t="n">
        <v>20.91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155</v>
      </c>
      <c r="AU143" s="238" t="s">
        <v>86</v>
      </c>
      <c r="AV143" s="227" t="s">
        <v>86</v>
      </c>
      <c r="AW143" s="227" t="s">
        <v>6</v>
      </c>
      <c r="AX143" s="227" t="s">
        <v>77</v>
      </c>
      <c r="AY143" s="238" t="s">
        <v>146</v>
      </c>
    </row>
    <row r="144" s="30" customFormat="true" ht="31.5" hidden="false" customHeight="true" outlineLevel="0" collapsed="false">
      <c r="B144" s="31"/>
      <c r="C144" s="203" t="s">
        <v>226</v>
      </c>
      <c r="D144" s="203" t="s">
        <v>148</v>
      </c>
      <c r="E144" s="204" t="s">
        <v>227</v>
      </c>
      <c r="F144" s="205" t="s">
        <v>228</v>
      </c>
      <c r="G144" s="206" t="s">
        <v>178</v>
      </c>
      <c r="H144" s="207" t="n">
        <v>4.182</v>
      </c>
      <c r="I144" s="208"/>
      <c r="J144" s="209" t="n">
        <f aca="false">ROUND(I144*H144,2)</f>
        <v>0</v>
      </c>
      <c r="K144" s="205" t="s">
        <v>161</v>
      </c>
      <c r="L144" s="57"/>
      <c r="M144" s="210"/>
      <c r="N144" s="211" t="s">
        <v>43</v>
      </c>
      <c r="O144" s="32"/>
      <c r="P144" s="212" t="n">
        <f aca="false">O144*H144</f>
        <v>0</v>
      </c>
      <c r="Q144" s="212" t="n">
        <v>0</v>
      </c>
      <c r="R144" s="212" t="n">
        <f aca="false">Q144*H144</f>
        <v>0</v>
      </c>
      <c r="S144" s="212" t="n">
        <v>0</v>
      </c>
      <c r="T144" s="213" t="n">
        <f aca="false">S144*H144</f>
        <v>0</v>
      </c>
      <c r="AR144" s="10" t="s">
        <v>153</v>
      </c>
      <c r="AT144" s="10" t="s">
        <v>148</v>
      </c>
      <c r="AU144" s="10" t="s">
        <v>86</v>
      </c>
      <c r="AY144" s="10" t="s">
        <v>146</v>
      </c>
      <c r="BE144" s="214" t="n">
        <f aca="false">IF(N144="základní",J144,0)</f>
        <v>0</v>
      </c>
      <c r="BF144" s="214" t="n">
        <f aca="false">IF(N144="snížená",J144,0)</f>
        <v>0</v>
      </c>
      <c r="BG144" s="214" t="n">
        <f aca="false">IF(N144="zákl. přenesená",J144,0)</f>
        <v>0</v>
      </c>
      <c r="BH144" s="214" t="n">
        <f aca="false">IF(N144="sníž. přenesená",J144,0)</f>
        <v>0</v>
      </c>
      <c r="BI144" s="214" t="n">
        <f aca="false">IF(N144="nulová",J144,0)</f>
        <v>0</v>
      </c>
      <c r="BJ144" s="10" t="s">
        <v>77</v>
      </c>
      <c r="BK144" s="214" t="n">
        <f aca="false">ROUND(I144*H144,2)</f>
        <v>0</v>
      </c>
      <c r="BL144" s="10" t="s">
        <v>153</v>
      </c>
      <c r="BM144" s="10" t="s">
        <v>229</v>
      </c>
    </row>
    <row r="145" s="227" customFormat="true" ht="13.5" hidden="false" customHeight="false" outlineLevel="0" collapsed="false">
      <c r="B145" s="228"/>
      <c r="C145" s="229"/>
      <c r="D145" s="218" t="s">
        <v>155</v>
      </c>
      <c r="E145" s="230"/>
      <c r="F145" s="231" t="s">
        <v>230</v>
      </c>
      <c r="G145" s="229"/>
      <c r="H145" s="232" t="n">
        <v>4.182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155</v>
      </c>
      <c r="AU145" s="238" t="s">
        <v>86</v>
      </c>
      <c r="AV145" s="227" t="s">
        <v>86</v>
      </c>
      <c r="AW145" s="227" t="s">
        <v>36</v>
      </c>
      <c r="AX145" s="227" t="s">
        <v>72</v>
      </c>
      <c r="AY145" s="238" t="s">
        <v>146</v>
      </c>
    </row>
    <row r="146" s="239" customFormat="true" ht="13.5" hidden="false" customHeight="false" outlineLevel="0" collapsed="false">
      <c r="B146" s="240"/>
      <c r="C146" s="241"/>
      <c r="D146" s="242" t="s">
        <v>155</v>
      </c>
      <c r="E146" s="243"/>
      <c r="F146" s="244" t="s">
        <v>157</v>
      </c>
      <c r="G146" s="241"/>
      <c r="H146" s="245" t="n">
        <v>4.182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AT146" s="251" t="s">
        <v>155</v>
      </c>
      <c r="AU146" s="251" t="s">
        <v>86</v>
      </c>
      <c r="AV146" s="239" t="s">
        <v>153</v>
      </c>
      <c r="AW146" s="239" t="s">
        <v>36</v>
      </c>
      <c r="AX146" s="239" t="s">
        <v>77</v>
      </c>
      <c r="AY146" s="251" t="s">
        <v>146</v>
      </c>
    </row>
    <row r="147" s="30" customFormat="true" ht="31.5" hidden="false" customHeight="true" outlineLevel="0" collapsed="false">
      <c r="B147" s="31"/>
      <c r="C147" s="203" t="s">
        <v>231</v>
      </c>
      <c r="D147" s="203" t="s">
        <v>148</v>
      </c>
      <c r="E147" s="204" t="s">
        <v>232</v>
      </c>
      <c r="F147" s="205" t="s">
        <v>233</v>
      </c>
      <c r="G147" s="206" t="s">
        <v>178</v>
      </c>
      <c r="H147" s="207" t="n">
        <v>41.82</v>
      </c>
      <c r="I147" s="208"/>
      <c r="J147" s="209" t="n">
        <f aca="false">ROUND(I147*H147,2)</f>
        <v>0</v>
      </c>
      <c r="K147" s="205" t="s">
        <v>161</v>
      </c>
      <c r="L147" s="57"/>
      <c r="M147" s="210"/>
      <c r="N147" s="211" t="s">
        <v>43</v>
      </c>
      <c r="O147" s="32"/>
      <c r="P147" s="212" t="n">
        <f aca="false">O147*H147</f>
        <v>0</v>
      </c>
      <c r="Q147" s="212" t="n">
        <v>0</v>
      </c>
      <c r="R147" s="212" t="n">
        <f aca="false">Q147*H147</f>
        <v>0</v>
      </c>
      <c r="S147" s="212" t="n">
        <v>0</v>
      </c>
      <c r="T147" s="213" t="n">
        <f aca="false">S147*H147</f>
        <v>0</v>
      </c>
      <c r="AR147" s="10" t="s">
        <v>153</v>
      </c>
      <c r="AT147" s="10" t="s">
        <v>148</v>
      </c>
      <c r="AU147" s="10" t="s">
        <v>86</v>
      </c>
      <c r="AY147" s="10" t="s">
        <v>146</v>
      </c>
      <c r="BE147" s="214" t="n">
        <f aca="false">IF(N147="základní",J147,0)</f>
        <v>0</v>
      </c>
      <c r="BF147" s="214" t="n">
        <f aca="false">IF(N147="snížená",J147,0)</f>
        <v>0</v>
      </c>
      <c r="BG147" s="214" t="n">
        <f aca="false">IF(N147="zákl. přenesená",J147,0)</f>
        <v>0</v>
      </c>
      <c r="BH147" s="214" t="n">
        <f aca="false">IF(N147="sníž. přenesená",J147,0)</f>
        <v>0</v>
      </c>
      <c r="BI147" s="214" t="n">
        <f aca="false">IF(N147="nulová",J147,0)</f>
        <v>0</v>
      </c>
      <c r="BJ147" s="10" t="s">
        <v>77</v>
      </c>
      <c r="BK147" s="214" t="n">
        <f aca="false">ROUND(I147*H147,2)</f>
        <v>0</v>
      </c>
      <c r="BL147" s="10" t="s">
        <v>153</v>
      </c>
      <c r="BM147" s="10" t="s">
        <v>234</v>
      </c>
    </row>
    <row r="148" s="227" customFormat="true" ht="13.5" hidden="false" customHeight="false" outlineLevel="0" collapsed="false">
      <c r="B148" s="228"/>
      <c r="C148" s="229"/>
      <c r="D148" s="218" t="s">
        <v>155</v>
      </c>
      <c r="E148" s="230"/>
      <c r="F148" s="231" t="s">
        <v>235</v>
      </c>
      <c r="G148" s="229"/>
      <c r="H148" s="232" t="n">
        <v>41.82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155</v>
      </c>
      <c r="AU148" s="238" t="s">
        <v>86</v>
      </c>
      <c r="AV148" s="227" t="s">
        <v>86</v>
      </c>
      <c r="AW148" s="227" t="s">
        <v>36</v>
      </c>
      <c r="AX148" s="227" t="s">
        <v>72</v>
      </c>
      <c r="AY148" s="238" t="s">
        <v>146</v>
      </c>
    </row>
    <row r="149" s="239" customFormat="true" ht="13.5" hidden="false" customHeight="false" outlineLevel="0" collapsed="false">
      <c r="B149" s="240"/>
      <c r="C149" s="241"/>
      <c r="D149" s="242" t="s">
        <v>155</v>
      </c>
      <c r="E149" s="243"/>
      <c r="F149" s="244" t="s">
        <v>157</v>
      </c>
      <c r="G149" s="241"/>
      <c r="H149" s="245" t="n">
        <v>41.82</v>
      </c>
      <c r="I149" s="246"/>
      <c r="J149" s="241"/>
      <c r="K149" s="241"/>
      <c r="L149" s="247"/>
      <c r="M149" s="248"/>
      <c r="N149" s="249"/>
      <c r="O149" s="249"/>
      <c r="P149" s="249"/>
      <c r="Q149" s="249"/>
      <c r="R149" s="249"/>
      <c r="S149" s="249"/>
      <c r="T149" s="250"/>
      <c r="AT149" s="251" t="s">
        <v>155</v>
      </c>
      <c r="AU149" s="251" t="s">
        <v>86</v>
      </c>
      <c r="AV149" s="239" t="s">
        <v>153</v>
      </c>
      <c r="AW149" s="239" t="s">
        <v>36</v>
      </c>
      <c r="AX149" s="239" t="s">
        <v>77</v>
      </c>
      <c r="AY149" s="251" t="s">
        <v>146</v>
      </c>
    </row>
    <row r="150" s="30" customFormat="true" ht="31.5" hidden="false" customHeight="true" outlineLevel="0" collapsed="false">
      <c r="B150" s="31"/>
      <c r="C150" s="203" t="s">
        <v>10</v>
      </c>
      <c r="D150" s="203" t="s">
        <v>148</v>
      </c>
      <c r="E150" s="204" t="s">
        <v>236</v>
      </c>
      <c r="F150" s="205" t="s">
        <v>237</v>
      </c>
      <c r="G150" s="206" t="s">
        <v>178</v>
      </c>
      <c r="H150" s="207" t="n">
        <v>8.364</v>
      </c>
      <c r="I150" s="208"/>
      <c r="J150" s="209" t="n">
        <f aca="false">ROUND(I150*H150,2)</f>
        <v>0</v>
      </c>
      <c r="K150" s="205" t="s">
        <v>161</v>
      </c>
      <c r="L150" s="57"/>
      <c r="M150" s="210"/>
      <c r="N150" s="211" t="s">
        <v>43</v>
      </c>
      <c r="O150" s="32"/>
      <c r="P150" s="212" t="n">
        <f aca="false">O150*H150</f>
        <v>0</v>
      </c>
      <c r="Q150" s="212" t="n">
        <v>0</v>
      </c>
      <c r="R150" s="212" t="n">
        <f aca="false">Q150*H150</f>
        <v>0</v>
      </c>
      <c r="S150" s="212" t="n">
        <v>0</v>
      </c>
      <c r="T150" s="213" t="n">
        <f aca="false">S150*H150</f>
        <v>0</v>
      </c>
      <c r="AR150" s="10" t="s">
        <v>153</v>
      </c>
      <c r="AT150" s="10" t="s">
        <v>148</v>
      </c>
      <c r="AU150" s="10" t="s">
        <v>86</v>
      </c>
      <c r="AY150" s="10" t="s">
        <v>146</v>
      </c>
      <c r="BE150" s="214" t="n">
        <f aca="false">IF(N150="základní",J150,0)</f>
        <v>0</v>
      </c>
      <c r="BF150" s="214" t="n">
        <f aca="false">IF(N150="snížená",J150,0)</f>
        <v>0</v>
      </c>
      <c r="BG150" s="214" t="n">
        <f aca="false">IF(N150="zákl. přenesená",J150,0)</f>
        <v>0</v>
      </c>
      <c r="BH150" s="214" t="n">
        <f aca="false">IF(N150="sníž. přenesená",J150,0)</f>
        <v>0</v>
      </c>
      <c r="BI150" s="214" t="n">
        <f aca="false">IF(N150="nulová",J150,0)</f>
        <v>0</v>
      </c>
      <c r="BJ150" s="10" t="s">
        <v>77</v>
      </c>
      <c r="BK150" s="214" t="n">
        <f aca="false">ROUND(I150*H150,2)</f>
        <v>0</v>
      </c>
      <c r="BL150" s="10" t="s">
        <v>153</v>
      </c>
      <c r="BM150" s="10" t="s">
        <v>238</v>
      </c>
    </row>
    <row r="151" s="227" customFormat="true" ht="13.5" hidden="false" customHeight="false" outlineLevel="0" collapsed="false">
      <c r="B151" s="228"/>
      <c r="C151" s="229"/>
      <c r="D151" s="218" t="s">
        <v>155</v>
      </c>
      <c r="E151" s="230"/>
      <c r="F151" s="231" t="s">
        <v>239</v>
      </c>
      <c r="G151" s="229"/>
      <c r="H151" s="232" t="n">
        <v>8.364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155</v>
      </c>
      <c r="AU151" s="238" t="s">
        <v>86</v>
      </c>
      <c r="AV151" s="227" t="s">
        <v>86</v>
      </c>
      <c r="AW151" s="227" t="s">
        <v>36</v>
      </c>
      <c r="AX151" s="227" t="s">
        <v>72</v>
      </c>
      <c r="AY151" s="238" t="s">
        <v>146</v>
      </c>
    </row>
    <row r="152" s="239" customFormat="true" ht="13.5" hidden="false" customHeight="false" outlineLevel="0" collapsed="false">
      <c r="B152" s="240"/>
      <c r="C152" s="241"/>
      <c r="D152" s="242" t="s">
        <v>155</v>
      </c>
      <c r="E152" s="243"/>
      <c r="F152" s="244" t="s">
        <v>157</v>
      </c>
      <c r="G152" s="241"/>
      <c r="H152" s="245" t="n">
        <v>8.364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AT152" s="251" t="s">
        <v>155</v>
      </c>
      <c r="AU152" s="251" t="s">
        <v>86</v>
      </c>
      <c r="AV152" s="239" t="s">
        <v>153</v>
      </c>
      <c r="AW152" s="239" t="s">
        <v>36</v>
      </c>
      <c r="AX152" s="239" t="s">
        <v>77</v>
      </c>
      <c r="AY152" s="251" t="s">
        <v>146</v>
      </c>
    </row>
    <row r="153" s="30" customFormat="true" ht="31.5" hidden="false" customHeight="true" outlineLevel="0" collapsed="false">
      <c r="B153" s="31"/>
      <c r="C153" s="203" t="s">
        <v>240</v>
      </c>
      <c r="D153" s="203" t="s">
        <v>148</v>
      </c>
      <c r="E153" s="204" t="s">
        <v>241</v>
      </c>
      <c r="F153" s="205" t="s">
        <v>242</v>
      </c>
      <c r="G153" s="206" t="s">
        <v>178</v>
      </c>
      <c r="H153" s="207" t="n">
        <v>6.97</v>
      </c>
      <c r="I153" s="208"/>
      <c r="J153" s="209" t="n">
        <f aca="false">ROUND(I153*H153,2)</f>
        <v>0</v>
      </c>
      <c r="K153" s="205" t="s">
        <v>161</v>
      </c>
      <c r="L153" s="57"/>
      <c r="M153" s="210"/>
      <c r="N153" s="211" t="s">
        <v>43</v>
      </c>
      <c r="O153" s="32"/>
      <c r="P153" s="212" t="n">
        <f aca="false">O153*H153</f>
        <v>0</v>
      </c>
      <c r="Q153" s="212" t="n">
        <v>0.01046</v>
      </c>
      <c r="R153" s="212" t="n">
        <f aca="false">Q153*H153</f>
        <v>0.0729062</v>
      </c>
      <c r="S153" s="212" t="n">
        <v>0</v>
      </c>
      <c r="T153" s="213" t="n">
        <f aca="false">S153*H153</f>
        <v>0</v>
      </c>
      <c r="AR153" s="10" t="s">
        <v>153</v>
      </c>
      <c r="AT153" s="10" t="s">
        <v>148</v>
      </c>
      <c r="AU153" s="10" t="s">
        <v>86</v>
      </c>
      <c r="AY153" s="10" t="s">
        <v>146</v>
      </c>
      <c r="BE153" s="214" t="n">
        <f aca="false">IF(N153="základní",J153,0)</f>
        <v>0</v>
      </c>
      <c r="BF153" s="214" t="n">
        <f aca="false">IF(N153="snížená",J153,0)</f>
        <v>0</v>
      </c>
      <c r="BG153" s="214" t="n">
        <f aca="false">IF(N153="zákl. přenesená",J153,0)</f>
        <v>0</v>
      </c>
      <c r="BH153" s="214" t="n">
        <f aca="false">IF(N153="sníž. přenesená",J153,0)</f>
        <v>0</v>
      </c>
      <c r="BI153" s="214" t="n">
        <f aca="false">IF(N153="nulová",J153,0)</f>
        <v>0</v>
      </c>
      <c r="BJ153" s="10" t="s">
        <v>77</v>
      </c>
      <c r="BK153" s="214" t="n">
        <f aca="false">ROUND(I153*H153,2)</f>
        <v>0</v>
      </c>
      <c r="BL153" s="10" t="s">
        <v>153</v>
      </c>
      <c r="BM153" s="10" t="s">
        <v>243</v>
      </c>
    </row>
    <row r="154" s="227" customFormat="true" ht="13.5" hidden="false" customHeight="false" outlineLevel="0" collapsed="false">
      <c r="B154" s="228"/>
      <c r="C154" s="229"/>
      <c r="D154" s="218" t="s">
        <v>155</v>
      </c>
      <c r="E154" s="230"/>
      <c r="F154" s="231" t="s">
        <v>244</v>
      </c>
      <c r="G154" s="229"/>
      <c r="H154" s="232" t="n">
        <v>6.97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155</v>
      </c>
      <c r="AU154" s="238" t="s">
        <v>86</v>
      </c>
      <c r="AV154" s="227" t="s">
        <v>86</v>
      </c>
      <c r="AW154" s="227" t="s">
        <v>36</v>
      </c>
      <c r="AX154" s="227" t="s">
        <v>72</v>
      </c>
      <c r="AY154" s="238" t="s">
        <v>146</v>
      </c>
    </row>
    <row r="155" s="239" customFormat="true" ht="13.5" hidden="false" customHeight="false" outlineLevel="0" collapsed="false">
      <c r="B155" s="240"/>
      <c r="C155" s="241"/>
      <c r="D155" s="242" t="s">
        <v>155</v>
      </c>
      <c r="E155" s="243"/>
      <c r="F155" s="244" t="s">
        <v>157</v>
      </c>
      <c r="G155" s="241"/>
      <c r="H155" s="245" t="n">
        <v>6.97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AT155" s="251" t="s">
        <v>155</v>
      </c>
      <c r="AU155" s="251" t="s">
        <v>86</v>
      </c>
      <c r="AV155" s="239" t="s">
        <v>153</v>
      </c>
      <c r="AW155" s="239" t="s">
        <v>36</v>
      </c>
      <c r="AX155" s="239" t="s">
        <v>77</v>
      </c>
      <c r="AY155" s="251" t="s">
        <v>146</v>
      </c>
    </row>
    <row r="156" s="30" customFormat="true" ht="31.5" hidden="false" customHeight="true" outlineLevel="0" collapsed="false">
      <c r="B156" s="31"/>
      <c r="C156" s="203" t="s">
        <v>245</v>
      </c>
      <c r="D156" s="203" t="s">
        <v>148</v>
      </c>
      <c r="E156" s="204" t="s">
        <v>246</v>
      </c>
      <c r="F156" s="205" t="s">
        <v>247</v>
      </c>
      <c r="G156" s="206" t="s">
        <v>160</v>
      </c>
      <c r="H156" s="207" t="n">
        <v>105</v>
      </c>
      <c r="I156" s="208"/>
      <c r="J156" s="209" t="n">
        <f aca="false">ROUND(I156*H156,2)</f>
        <v>0</v>
      </c>
      <c r="K156" s="205" t="s">
        <v>161</v>
      </c>
      <c r="L156" s="57"/>
      <c r="M156" s="210"/>
      <c r="N156" s="211" t="s">
        <v>43</v>
      </c>
      <c r="O156" s="32"/>
      <c r="P156" s="212" t="n">
        <f aca="false">O156*H156</f>
        <v>0</v>
      </c>
      <c r="Q156" s="212" t="n">
        <v>0</v>
      </c>
      <c r="R156" s="212" t="n">
        <f aca="false">Q156*H156</f>
        <v>0</v>
      </c>
      <c r="S156" s="212" t="n">
        <v>0</v>
      </c>
      <c r="T156" s="213" t="n">
        <f aca="false">S156*H156</f>
        <v>0</v>
      </c>
      <c r="AR156" s="10" t="s">
        <v>153</v>
      </c>
      <c r="AT156" s="10" t="s">
        <v>148</v>
      </c>
      <c r="AU156" s="10" t="s">
        <v>86</v>
      </c>
      <c r="AY156" s="10" t="s">
        <v>146</v>
      </c>
      <c r="BE156" s="214" t="n">
        <f aca="false">IF(N156="základní",J156,0)</f>
        <v>0</v>
      </c>
      <c r="BF156" s="214" t="n">
        <f aca="false">IF(N156="snížená",J156,0)</f>
        <v>0</v>
      </c>
      <c r="BG156" s="214" t="n">
        <f aca="false">IF(N156="zákl. přenesená",J156,0)</f>
        <v>0</v>
      </c>
      <c r="BH156" s="214" t="n">
        <f aca="false">IF(N156="sníž. přenesená",J156,0)</f>
        <v>0</v>
      </c>
      <c r="BI156" s="214" t="n">
        <f aca="false">IF(N156="nulová",J156,0)</f>
        <v>0</v>
      </c>
      <c r="BJ156" s="10" t="s">
        <v>77</v>
      </c>
      <c r="BK156" s="214" t="n">
        <f aca="false">ROUND(I156*H156,2)</f>
        <v>0</v>
      </c>
      <c r="BL156" s="10" t="s">
        <v>153</v>
      </c>
      <c r="BM156" s="10" t="s">
        <v>248</v>
      </c>
    </row>
    <row r="157" s="215" customFormat="true" ht="13.5" hidden="false" customHeight="false" outlineLevel="0" collapsed="false">
      <c r="B157" s="216"/>
      <c r="C157" s="217"/>
      <c r="D157" s="218" t="s">
        <v>155</v>
      </c>
      <c r="E157" s="219"/>
      <c r="F157" s="220" t="s">
        <v>249</v>
      </c>
      <c r="G157" s="217"/>
      <c r="H157" s="219"/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155</v>
      </c>
      <c r="AU157" s="226" t="s">
        <v>86</v>
      </c>
      <c r="AV157" s="215" t="s">
        <v>77</v>
      </c>
      <c r="AW157" s="215" t="s">
        <v>36</v>
      </c>
      <c r="AX157" s="215" t="s">
        <v>72</v>
      </c>
      <c r="AY157" s="226" t="s">
        <v>146</v>
      </c>
    </row>
    <row r="158" s="227" customFormat="true" ht="13.5" hidden="false" customHeight="false" outlineLevel="0" collapsed="false">
      <c r="B158" s="228"/>
      <c r="C158" s="229"/>
      <c r="D158" s="218" t="s">
        <v>155</v>
      </c>
      <c r="E158" s="230"/>
      <c r="F158" s="231" t="s">
        <v>87</v>
      </c>
      <c r="G158" s="229"/>
      <c r="H158" s="232" t="n">
        <v>105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155</v>
      </c>
      <c r="AU158" s="238" t="s">
        <v>86</v>
      </c>
      <c r="AV158" s="227" t="s">
        <v>86</v>
      </c>
      <c r="AW158" s="227" t="s">
        <v>36</v>
      </c>
      <c r="AX158" s="227" t="s">
        <v>72</v>
      </c>
      <c r="AY158" s="238" t="s">
        <v>146</v>
      </c>
    </row>
    <row r="159" s="239" customFormat="true" ht="13.5" hidden="false" customHeight="false" outlineLevel="0" collapsed="false">
      <c r="B159" s="240"/>
      <c r="C159" s="241"/>
      <c r="D159" s="242" t="s">
        <v>155</v>
      </c>
      <c r="E159" s="243"/>
      <c r="F159" s="244" t="s">
        <v>157</v>
      </c>
      <c r="G159" s="241"/>
      <c r="H159" s="245" t="n">
        <v>105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50"/>
      <c r="AT159" s="251" t="s">
        <v>155</v>
      </c>
      <c r="AU159" s="251" t="s">
        <v>86</v>
      </c>
      <c r="AV159" s="239" t="s">
        <v>153</v>
      </c>
      <c r="AW159" s="239" t="s">
        <v>36</v>
      </c>
      <c r="AX159" s="239" t="s">
        <v>77</v>
      </c>
      <c r="AY159" s="251" t="s">
        <v>146</v>
      </c>
    </row>
    <row r="160" s="30" customFormat="true" ht="31.5" hidden="false" customHeight="true" outlineLevel="0" collapsed="false">
      <c r="B160" s="31"/>
      <c r="C160" s="203" t="s">
        <v>93</v>
      </c>
      <c r="D160" s="203" t="s">
        <v>148</v>
      </c>
      <c r="E160" s="204" t="s">
        <v>250</v>
      </c>
      <c r="F160" s="205" t="s">
        <v>251</v>
      </c>
      <c r="G160" s="206" t="s">
        <v>160</v>
      </c>
      <c r="H160" s="207" t="n">
        <v>53</v>
      </c>
      <c r="I160" s="208"/>
      <c r="J160" s="209" t="n">
        <f aca="false">ROUND(I160*H160,2)</f>
        <v>0</v>
      </c>
      <c r="K160" s="205" t="s">
        <v>161</v>
      </c>
      <c r="L160" s="57"/>
      <c r="M160" s="210"/>
      <c r="N160" s="211" t="s">
        <v>43</v>
      </c>
      <c r="O160" s="32"/>
      <c r="P160" s="212" t="n">
        <f aca="false">O160*H160</f>
        <v>0</v>
      </c>
      <c r="Q160" s="212" t="n">
        <v>0</v>
      </c>
      <c r="R160" s="212" t="n">
        <f aca="false">Q160*H160</f>
        <v>0</v>
      </c>
      <c r="S160" s="212" t="n">
        <v>0</v>
      </c>
      <c r="T160" s="213" t="n">
        <f aca="false">S160*H160</f>
        <v>0</v>
      </c>
      <c r="AR160" s="10" t="s">
        <v>153</v>
      </c>
      <c r="AT160" s="10" t="s">
        <v>148</v>
      </c>
      <c r="AU160" s="10" t="s">
        <v>86</v>
      </c>
      <c r="AY160" s="10" t="s">
        <v>146</v>
      </c>
      <c r="BE160" s="214" t="n">
        <f aca="false">IF(N160="základní",J160,0)</f>
        <v>0</v>
      </c>
      <c r="BF160" s="214" t="n">
        <f aca="false">IF(N160="snížená",J160,0)</f>
        <v>0</v>
      </c>
      <c r="BG160" s="214" t="n">
        <f aca="false">IF(N160="zákl. přenesená",J160,0)</f>
        <v>0</v>
      </c>
      <c r="BH160" s="214" t="n">
        <f aca="false">IF(N160="sníž. přenesená",J160,0)</f>
        <v>0</v>
      </c>
      <c r="BI160" s="214" t="n">
        <f aca="false">IF(N160="nulová",J160,0)</f>
        <v>0</v>
      </c>
      <c r="BJ160" s="10" t="s">
        <v>77</v>
      </c>
      <c r="BK160" s="214" t="n">
        <f aca="false">ROUND(I160*H160,2)</f>
        <v>0</v>
      </c>
      <c r="BL160" s="10" t="s">
        <v>153</v>
      </c>
      <c r="BM160" s="10" t="s">
        <v>252</v>
      </c>
    </row>
    <row r="161" s="215" customFormat="true" ht="13.5" hidden="false" customHeight="false" outlineLevel="0" collapsed="false">
      <c r="B161" s="216"/>
      <c r="C161" s="217"/>
      <c r="D161" s="218" t="s">
        <v>155</v>
      </c>
      <c r="E161" s="219"/>
      <c r="F161" s="220" t="s">
        <v>249</v>
      </c>
      <c r="G161" s="217"/>
      <c r="H161" s="219"/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155</v>
      </c>
      <c r="AU161" s="226" t="s">
        <v>86</v>
      </c>
      <c r="AV161" s="215" t="s">
        <v>77</v>
      </c>
      <c r="AW161" s="215" t="s">
        <v>36</v>
      </c>
      <c r="AX161" s="215" t="s">
        <v>72</v>
      </c>
      <c r="AY161" s="226" t="s">
        <v>146</v>
      </c>
    </row>
    <row r="162" s="227" customFormat="true" ht="13.5" hidden="false" customHeight="false" outlineLevel="0" collapsed="false">
      <c r="B162" s="228"/>
      <c r="C162" s="229"/>
      <c r="D162" s="218" t="s">
        <v>155</v>
      </c>
      <c r="E162" s="230"/>
      <c r="F162" s="231" t="s">
        <v>90</v>
      </c>
      <c r="G162" s="229"/>
      <c r="H162" s="232" t="n">
        <v>53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155</v>
      </c>
      <c r="AU162" s="238" t="s">
        <v>86</v>
      </c>
      <c r="AV162" s="227" t="s">
        <v>86</v>
      </c>
      <c r="AW162" s="227" t="s">
        <v>36</v>
      </c>
      <c r="AX162" s="227" t="s">
        <v>72</v>
      </c>
      <c r="AY162" s="238" t="s">
        <v>146</v>
      </c>
    </row>
    <row r="163" s="239" customFormat="true" ht="13.5" hidden="false" customHeight="false" outlineLevel="0" collapsed="false">
      <c r="B163" s="240"/>
      <c r="C163" s="241"/>
      <c r="D163" s="242" t="s">
        <v>155</v>
      </c>
      <c r="E163" s="243"/>
      <c r="F163" s="244" t="s">
        <v>157</v>
      </c>
      <c r="G163" s="241"/>
      <c r="H163" s="245" t="n">
        <v>53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155</v>
      </c>
      <c r="AU163" s="251" t="s">
        <v>86</v>
      </c>
      <c r="AV163" s="239" t="s">
        <v>153</v>
      </c>
      <c r="AW163" s="239" t="s">
        <v>36</v>
      </c>
      <c r="AX163" s="239" t="s">
        <v>77</v>
      </c>
      <c r="AY163" s="251" t="s">
        <v>146</v>
      </c>
    </row>
    <row r="164" s="30" customFormat="true" ht="31.5" hidden="false" customHeight="true" outlineLevel="0" collapsed="false">
      <c r="B164" s="31"/>
      <c r="C164" s="203" t="s">
        <v>253</v>
      </c>
      <c r="D164" s="203" t="s">
        <v>148</v>
      </c>
      <c r="E164" s="204" t="s">
        <v>254</v>
      </c>
      <c r="F164" s="205" t="s">
        <v>255</v>
      </c>
      <c r="G164" s="206" t="s">
        <v>160</v>
      </c>
      <c r="H164" s="207" t="n">
        <v>18</v>
      </c>
      <c r="I164" s="208"/>
      <c r="J164" s="209" t="n">
        <f aca="false">ROUND(I164*H164,2)</f>
        <v>0</v>
      </c>
      <c r="K164" s="205" t="s">
        <v>152</v>
      </c>
      <c r="L164" s="57"/>
      <c r="M164" s="210"/>
      <c r="N164" s="211" t="s">
        <v>43</v>
      </c>
      <c r="O164" s="32"/>
      <c r="P164" s="212" t="n">
        <f aca="false">O164*H164</f>
        <v>0</v>
      </c>
      <c r="Q164" s="212" t="n">
        <v>0</v>
      </c>
      <c r="R164" s="212" t="n">
        <f aca="false">Q164*H164</f>
        <v>0</v>
      </c>
      <c r="S164" s="212" t="n">
        <v>0</v>
      </c>
      <c r="T164" s="213" t="n">
        <f aca="false">S164*H164</f>
        <v>0</v>
      </c>
      <c r="AR164" s="10" t="s">
        <v>153</v>
      </c>
      <c r="AT164" s="10" t="s">
        <v>148</v>
      </c>
      <c r="AU164" s="10" t="s">
        <v>86</v>
      </c>
      <c r="AY164" s="10" t="s">
        <v>146</v>
      </c>
      <c r="BE164" s="214" t="n">
        <f aca="false">IF(N164="základní",J164,0)</f>
        <v>0</v>
      </c>
      <c r="BF164" s="214" t="n">
        <f aca="false">IF(N164="snížená",J164,0)</f>
        <v>0</v>
      </c>
      <c r="BG164" s="214" t="n">
        <f aca="false">IF(N164="zákl. přenesená",J164,0)</f>
        <v>0</v>
      </c>
      <c r="BH164" s="214" t="n">
        <f aca="false">IF(N164="sníž. přenesená",J164,0)</f>
        <v>0</v>
      </c>
      <c r="BI164" s="214" t="n">
        <f aca="false">IF(N164="nulová",J164,0)</f>
        <v>0</v>
      </c>
      <c r="BJ164" s="10" t="s">
        <v>77</v>
      </c>
      <c r="BK164" s="214" t="n">
        <f aca="false">ROUND(I164*H164,2)</f>
        <v>0</v>
      </c>
      <c r="BL164" s="10" t="s">
        <v>153</v>
      </c>
      <c r="BM164" s="10" t="s">
        <v>256</v>
      </c>
    </row>
    <row r="165" s="215" customFormat="true" ht="13.5" hidden="false" customHeight="false" outlineLevel="0" collapsed="false">
      <c r="B165" s="216"/>
      <c r="C165" s="217"/>
      <c r="D165" s="218" t="s">
        <v>155</v>
      </c>
      <c r="E165" s="219"/>
      <c r="F165" s="220" t="s">
        <v>249</v>
      </c>
      <c r="G165" s="217"/>
      <c r="H165" s="219"/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155</v>
      </c>
      <c r="AU165" s="226" t="s">
        <v>86</v>
      </c>
      <c r="AV165" s="215" t="s">
        <v>77</v>
      </c>
      <c r="AW165" s="215" t="s">
        <v>36</v>
      </c>
      <c r="AX165" s="215" t="s">
        <v>72</v>
      </c>
      <c r="AY165" s="226" t="s">
        <v>146</v>
      </c>
    </row>
    <row r="166" s="227" customFormat="true" ht="13.5" hidden="false" customHeight="false" outlineLevel="0" collapsed="false">
      <c r="B166" s="228"/>
      <c r="C166" s="229"/>
      <c r="D166" s="218" t="s">
        <v>155</v>
      </c>
      <c r="E166" s="230"/>
      <c r="F166" s="231" t="s">
        <v>92</v>
      </c>
      <c r="G166" s="229"/>
      <c r="H166" s="232" t="n">
        <v>18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155</v>
      </c>
      <c r="AU166" s="238" t="s">
        <v>86</v>
      </c>
      <c r="AV166" s="227" t="s">
        <v>86</v>
      </c>
      <c r="AW166" s="227" t="s">
        <v>36</v>
      </c>
      <c r="AX166" s="227" t="s">
        <v>72</v>
      </c>
      <c r="AY166" s="238" t="s">
        <v>146</v>
      </c>
    </row>
    <row r="167" s="239" customFormat="true" ht="13.5" hidden="false" customHeight="false" outlineLevel="0" collapsed="false">
      <c r="B167" s="240"/>
      <c r="C167" s="241"/>
      <c r="D167" s="242" t="s">
        <v>155</v>
      </c>
      <c r="E167" s="243"/>
      <c r="F167" s="244" t="s">
        <v>157</v>
      </c>
      <c r="G167" s="241"/>
      <c r="H167" s="245" t="n">
        <v>18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50"/>
      <c r="AT167" s="251" t="s">
        <v>155</v>
      </c>
      <c r="AU167" s="251" t="s">
        <v>86</v>
      </c>
      <c r="AV167" s="239" t="s">
        <v>153</v>
      </c>
      <c r="AW167" s="239" t="s">
        <v>36</v>
      </c>
      <c r="AX167" s="239" t="s">
        <v>77</v>
      </c>
      <c r="AY167" s="251" t="s">
        <v>146</v>
      </c>
    </row>
    <row r="168" s="30" customFormat="true" ht="44.25" hidden="false" customHeight="true" outlineLevel="0" collapsed="false">
      <c r="B168" s="31"/>
      <c r="C168" s="203" t="s">
        <v>102</v>
      </c>
      <c r="D168" s="203" t="s">
        <v>148</v>
      </c>
      <c r="E168" s="204" t="s">
        <v>257</v>
      </c>
      <c r="F168" s="205" t="s">
        <v>258</v>
      </c>
      <c r="G168" s="206" t="s">
        <v>178</v>
      </c>
      <c r="H168" s="207" t="n">
        <v>1742.424</v>
      </c>
      <c r="I168" s="208"/>
      <c r="J168" s="209" t="n">
        <f aca="false">ROUND(I168*H168,2)</f>
        <v>0</v>
      </c>
      <c r="K168" s="205" t="s">
        <v>152</v>
      </c>
      <c r="L168" s="57"/>
      <c r="M168" s="210"/>
      <c r="N168" s="211" t="s">
        <v>43</v>
      </c>
      <c r="O168" s="32"/>
      <c r="P168" s="212" t="n">
        <f aca="false">O168*H168</f>
        <v>0</v>
      </c>
      <c r="Q168" s="212" t="n">
        <v>0</v>
      </c>
      <c r="R168" s="212" t="n">
        <f aca="false">Q168*H168</f>
        <v>0</v>
      </c>
      <c r="S168" s="212" t="n">
        <v>0</v>
      </c>
      <c r="T168" s="213" t="n">
        <f aca="false">S168*H168</f>
        <v>0</v>
      </c>
      <c r="AR168" s="10" t="s">
        <v>153</v>
      </c>
      <c r="AT168" s="10" t="s">
        <v>148</v>
      </c>
      <c r="AU168" s="10" t="s">
        <v>86</v>
      </c>
      <c r="AY168" s="10" t="s">
        <v>146</v>
      </c>
      <c r="BE168" s="214" t="n">
        <f aca="false">IF(N168="základní",J168,0)</f>
        <v>0</v>
      </c>
      <c r="BF168" s="214" t="n">
        <f aca="false">IF(N168="snížená",J168,0)</f>
        <v>0</v>
      </c>
      <c r="BG168" s="214" t="n">
        <f aca="false">IF(N168="zákl. přenesená",J168,0)</f>
        <v>0</v>
      </c>
      <c r="BH168" s="214" t="n">
        <f aca="false">IF(N168="sníž. přenesená",J168,0)</f>
        <v>0</v>
      </c>
      <c r="BI168" s="214" t="n">
        <f aca="false">IF(N168="nulová",J168,0)</f>
        <v>0</v>
      </c>
      <c r="BJ168" s="10" t="s">
        <v>77</v>
      </c>
      <c r="BK168" s="214" t="n">
        <f aca="false">ROUND(I168*H168,2)</f>
        <v>0</v>
      </c>
      <c r="BL168" s="10" t="s">
        <v>153</v>
      </c>
      <c r="BM168" s="10" t="s">
        <v>259</v>
      </c>
    </row>
    <row r="169" s="215" customFormat="true" ht="13.5" hidden="false" customHeight="false" outlineLevel="0" collapsed="false">
      <c r="B169" s="216"/>
      <c r="C169" s="217"/>
      <c r="D169" s="218" t="s">
        <v>155</v>
      </c>
      <c r="E169" s="219"/>
      <c r="F169" s="220" t="s">
        <v>260</v>
      </c>
      <c r="G169" s="217"/>
      <c r="H169" s="219"/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155</v>
      </c>
      <c r="AU169" s="226" t="s">
        <v>86</v>
      </c>
      <c r="AV169" s="215" t="s">
        <v>77</v>
      </c>
      <c r="AW169" s="215" t="s">
        <v>36</v>
      </c>
      <c r="AX169" s="215" t="s">
        <v>72</v>
      </c>
      <c r="AY169" s="226" t="s">
        <v>146</v>
      </c>
    </row>
    <row r="170" s="227" customFormat="true" ht="13.5" hidden="false" customHeight="false" outlineLevel="0" collapsed="false">
      <c r="B170" s="228"/>
      <c r="C170" s="229"/>
      <c r="D170" s="218" t="s">
        <v>155</v>
      </c>
      <c r="E170" s="230"/>
      <c r="F170" s="231" t="s">
        <v>261</v>
      </c>
      <c r="G170" s="229"/>
      <c r="H170" s="232" t="n">
        <v>62.73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155</v>
      </c>
      <c r="AU170" s="238" t="s">
        <v>86</v>
      </c>
      <c r="AV170" s="227" t="s">
        <v>86</v>
      </c>
      <c r="AW170" s="227" t="s">
        <v>36</v>
      </c>
      <c r="AX170" s="227" t="s">
        <v>72</v>
      </c>
      <c r="AY170" s="238" t="s">
        <v>146</v>
      </c>
    </row>
    <row r="171" s="227" customFormat="true" ht="13.5" hidden="false" customHeight="false" outlineLevel="0" collapsed="false">
      <c r="B171" s="228"/>
      <c r="C171" s="229"/>
      <c r="D171" s="218" t="s">
        <v>155</v>
      </c>
      <c r="E171" s="230"/>
      <c r="F171" s="231" t="s">
        <v>262</v>
      </c>
      <c r="G171" s="229"/>
      <c r="H171" s="232" t="n">
        <v>1659.694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155</v>
      </c>
      <c r="AU171" s="238" t="s">
        <v>86</v>
      </c>
      <c r="AV171" s="227" t="s">
        <v>86</v>
      </c>
      <c r="AW171" s="227" t="s">
        <v>36</v>
      </c>
      <c r="AX171" s="227" t="s">
        <v>72</v>
      </c>
      <c r="AY171" s="238" t="s">
        <v>146</v>
      </c>
    </row>
    <row r="172" s="227" customFormat="true" ht="13.5" hidden="false" customHeight="false" outlineLevel="0" collapsed="false">
      <c r="B172" s="228"/>
      <c r="C172" s="229"/>
      <c r="D172" s="218" t="s">
        <v>155</v>
      </c>
      <c r="E172" s="230"/>
      <c r="F172" s="231" t="s">
        <v>101</v>
      </c>
      <c r="G172" s="229"/>
      <c r="H172" s="232" t="n">
        <v>20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155</v>
      </c>
      <c r="AU172" s="238" t="s">
        <v>86</v>
      </c>
      <c r="AV172" s="227" t="s">
        <v>86</v>
      </c>
      <c r="AW172" s="227" t="s">
        <v>36</v>
      </c>
      <c r="AX172" s="227" t="s">
        <v>72</v>
      </c>
      <c r="AY172" s="238" t="s">
        <v>146</v>
      </c>
    </row>
    <row r="173" s="239" customFormat="true" ht="13.5" hidden="false" customHeight="false" outlineLevel="0" collapsed="false">
      <c r="B173" s="240"/>
      <c r="C173" s="241"/>
      <c r="D173" s="242" t="s">
        <v>155</v>
      </c>
      <c r="E173" s="243" t="s">
        <v>113</v>
      </c>
      <c r="F173" s="244" t="s">
        <v>157</v>
      </c>
      <c r="G173" s="241"/>
      <c r="H173" s="245" t="n">
        <v>1742.424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155</v>
      </c>
      <c r="AU173" s="251" t="s">
        <v>86</v>
      </c>
      <c r="AV173" s="239" t="s">
        <v>153</v>
      </c>
      <c r="AW173" s="239" t="s">
        <v>36</v>
      </c>
      <c r="AX173" s="239" t="s">
        <v>77</v>
      </c>
      <c r="AY173" s="251" t="s">
        <v>146</v>
      </c>
    </row>
    <row r="174" s="30" customFormat="true" ht="44.25" hidden="false" customHeight="true" outlineLevel="0" collapsed="false">
      <c r="B174" s="31"/>
      <c r="C174" s="203" t="s">
        <v>9</v>
      </c>
      <c r="D174" s="203" t="s">
        <v>148</v>
      </c>
      <c r="E174" s="204" t="s">
        <v>263</v>
      </c>
      <c r="F174" s="205" t="s">
        <v>264</v>
      </c>
      <c r="G174" s="206" t="s">
        <v>178</v>
      </c>
      <c r="H174" s="207" t="n">
        <v>49.526</v>
      </c>
      <c r="I174" s="208"/>
      <c r="J174" s="209" t="n">
        <f aca="false">ROUND(I174*H174,2)</f>
        <v>0</v>
      </c>
      <c r="K174" s="205" t="s">
        <v>152</v>
      </c>
      <c r="L174" s="57"/>
      <c r="M174" s="210"/>
      <c r="N174" s="211" t="s">
        <v>43</v>
      </c>
      <c r="O174" s="32"/>
      <c r="P174" s="212" t="n">
        <f aca="false">O174*H174</f>
        <v>0</v>
      </c>
      <c r="Q174" s="212" t="n">
        <v>0</v>
      </c>
      <c r="R174" s="212" t="n">
        <f aca="false">Q174*H174</f>
        <v>0</v>
      </c>
      <c r="S174" s="212" t="n">
        <v>0</v>
      </c>
      <c r="T174" s="213" t="n">
        <f aca="false">S174*H174</f>
        <v>0</v>
      </c>
      <c r="AR174" s="10" t="s">
        <v>153</v>
      </c>
      <c r="AT174" s="10" t="s">
        <v>148</v>
      </c>
      <c r="AU174" s="10" t="s">
        <v>86</v>
      </c>
      <c r="AY174" s="10" t="s">
        <v>146</v>
      </c>
      <c r="BE174" s="214" t="n">
        <f aca="false">IF(N174="základní",J174,0)</f>
        <v>0</v>
      </c>
      <c r="BF174" s="214" t="n">
        <f aca="false">IF(N174="snížená",J174,0)</f>
        <v>0</v>
      </c>
      <c r="BG174" s="214" t="n">
        <f aca="false">IF(N174="zákl. přenesená",J174,0)</f>
        <v>0</v>
      </c>
      <c r="BH174" s="214" t="n">
        <f aca="false">IF(N174="sníž. přenesená",J174,0)</f>
        <v>0</v>
      </c>
      <c r="BI174" s="214" t="n">
        <f aca="false">IF(N174="nulová",J174,0)</f>
        <v>0</v>
      </c>
      <c r="BJ174" s="10" t="s">
        <v>77</v>
      </c>
      <c r="BK174" s="214" t="n">
        <f aca="false">ROUND(I174*H174,2)</f>
        <v>0</v>
      </c>
      <c r="BL174" s="10" t="s">
        <v>153</v>
      </c>
      <c r="BM174" s="10" t="s">
        <v>265</v>
      </c>
    </row>
    <row r="175" s="215" customFormat="true" ht="13.5" hidden="false" customHeight="false" outlineLevel="0" collapsed="false">
      <c r="B175" s="216"/>
      <c r="C175" s="217"/>
      <c r="D175" s="218" t="s">
        <v>155</v>
      </c>
      <c r="E175" s="219"/>
      <c r="F175" s="220" t="s">
        <v>260</v>
      </c>
      <c r="G175" s="217"/>
      <c r="H175" s="219"/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155</v>
      </c>
      <c r="AU175" s="226" t="s">
        <v>86</v>
      </c>
      <c r="AV175" s="215" t="s">
        <v>77</v>
      </c>
      <c r="AW175" s="215" t="s">
        <v>36</v>
      </c>
      <c r="AX175" s="215" t="s">
        <v>72</v>
      </c>
      <c r="AY175" s="226" t="s">
        <v>146</v>
      </c>
    </row>
    <row r="176" s="227" customFormat="true" ht="13.5" hidden="false" customHeight="false" outlineLevel="0" collapsed="false">
      <c r="B176" s="228"/>
      <c r="C176" s="229"/>
      <c r="D176" s="218" t="s">
        <v>155</v>
      </c>
      <c r="E176" s="230"/>
      <c r="F176" s="231" t="s">
        <v>244</v>
      </c>
      <c r="G176" s="229"/>
      <c r="H176" s="232" t="n">
        <v>6.97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155</v>
      </c>
      <c r="AU176" s="238" t="s">
        <v>86</v>
      </c>
      <c r="AV176" s="227" t="s">
        <v>86</v>
      </c>
      <c r="AW176" s="227" t="s">
        <v>36</v>
      </c>
      <c r="AX176" s="227" t="s">
        <v>72</v>
      </c>
      <c r="AY176" s="238" t="s">
        <v>146</v>
      </c>
    </row>
    <row r="177" s="227" customFormat="true" ht="13.5" hidden="false" customHeight="false" outlineLevel="0" collapsed="false">
      <c r="B177" s="228"/>
      <c r="C177" s="229"/>
      <c r="D177" s="218" t="s">
        <v>155</v>
      </c>
      <c r="E177" s="230"/>
      <c r="F177" s="231" t="s">
        <v>207</v>
      </c>
      <c r="G177" s="229"/>
      <c r="H177" s="232" t="n">
        <v>42.556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155</v>
      </c>
      <c r="AU177" s="238" t="s">
        <v>86</v>
      </c>
      <c r="AV177" s="227" t="s">
        <v>86</v>
      </c>
      <c r="AW177" s="227" t="s">
        <v>36</v>
      </c>
      <c r="AX177" s="227" t="s">
        <v>72</v>
      </c>
      <c r="AY177" s="238" t="s">
        <v>146</v>
      </c>
    </row>
    <row r="178" s="239" customFormat="true" ht="13.5" hidden="false" customHeight="false" outlineLevel="0" collapsed="false">
      <c r="B178" s="240"/>
      <c r="C178" s="241"/>
      <c r="D178" s="242" t="s">
        <v>155</v>
      </c>
      <c r="E178" s="243" t="s">
        <v>105</v>
      </c>
      <c r="F178" s="244" t="s">
        <v>157</v>
      </c>
      <c r="G178" s="241"/>
      <c r="H178" s="245" t="n">
        <v>49.526</v>
      </c>
      <c r="I178" s="246"/>
      <c r="J178" s="241"/>
      <c r="K178" s="241"/>
      <c r="L178" s="247"/>
      <c r="M178" s="248"/>
      <c r="N178" s="249"/>
      <c r="O178" s="249"/>
      <c r="P178" s="249"/>
      <c r="Q178" s="249"/>
      <c r="R178" s="249"/>
      <c r="S178" s="249"/>
      <c r="T178" s="250"/>
      <c r="AT178" s="251" t="s">
        <v>155</v>
      </c>
      <c r="AU178" s="251" t="s">
        <v>86</v>
      </c>
      <c r="AV178" s="239" t="s">
        <v>153</v>
      </c>
      <c r="AW178" s="239" t="s">
        <v>36</v>
      </c>
      <c r="AX178" s="239" t="s">
        <v>77</v>
      </c>
      <c r="AY178" s="251" t="s">
        <v>146</v>
      </c>
    </row>
    <row r="179" s="30" customFormat="true" ht="44.25" hidden="false" customHeight="true" outlineLevel="0" collapsed="false">
      <c r="B179" s="31"/>
      <c r="C179" s="203" t="s">
        <v>266</v>
      </c>
      <c r="D179" s="203" t="s">
        <v>148</v>
      </c>
      <c r="E179" s="204" t="s">
        <v>267</v>
      </c>
      <c r="F179" s="205" t="s">
        <v>268</v>
      </c>
      <c r="G179" s="206" t="s">
        <v>178</v>
      </c>
      <c r="H179" s="207" t="n">
        <v>750</v>
      </c>
      <c r="I179" s="208"/>
      <c r="J179" s="209" t="n">
        <f aca="false">ROUND(I179*H179,2)</f>
        <v>0</v>
      </c>
      <c r="K179" s="205" t="s">
        <v>161</v>
      </c>
      <c r="L179" s="57"/>
      <c r="M179" s="210"/>
      <c r="N179" s="211" t="s">
        <v>43</v>
      </c>
      <c r="O179" s="32"/>
      <c r="P179" s="212" t="n">
        <f aca="false">O179*H179</f>
        <v>0</v>
      </c>
      <c r="Q179" s="212" t="n">
        <v>0</v>
      </c>
      <c r="R179" s="212" t="n">
        <f aca="false">Q179*H179</f>
        <v>0</v>
      </c>
      <c r="S179" s="212" t="n">
        <v>0</v>
      </c>
      <c r="T179" s="213" t="n">
        <f aca="false">S179*H179</f>
        <v>0</v>
      </c>
      <c r="AR179" s="10" t="s">
        <v>153</v>
      </c>
      <c r="AT179" s="10" t="s">
        <v>148</v>
      </c>
      <c r="AU179" s="10" t="s">
        <v>86</v>
      </c>
      <c r="AY179" s="10" t="s">
        <v>146</v>
      </c>
      <c r="BE179" s="214" t="n">
        <f aca="false">IF(N179="základní",J179,0)</f>
        <v>0</v>
      </c>
      <c r="BF179" s="214" t="n">
        <f aca="false">IF(N179="snížená",J179,0)</f>
        <v>0</v>
      </c>
      <c r="BG179" s="214" t="n">
        <f aca="false">IF(N179="zákl. přenesená",J179,0)</f>
        <v>0</v>
      </c>
      <c r="BH179" s="214" t="n">
        <f aca="false">IF(N179="sníž. přenesená",J179,0)</f>
        <v>0</v>
      </c>
      <c r="BI179" s="214" t="n">
        <f aca="false">IF(N179="nulová",J179,0)</f>
        <v>0</v>
      </c>
      <c r="BJ179" s="10" t="s">
        <v>77</v>
      </c>
      <c r="BK179" s="214" t="n">
        <f aca="false">ROUND(I179*H179,2)</f>
        <v>0</v>
      </c>
      <c r="BL179" s="10" t="s">
        <v>153</v>
      </c>
      <c r="BM179" s="10" t="s">
        <v>269</v>
      </c>
    </row>
    <row r="180" s="215" customFormat="true" ht="13.5" hidden="false" customHeight="false" outlineLevel="0" collapsed="false">
      <c r="B180" s="216"/>
      <c r="C180" s="217"/>
      <c r="D180" s="218" t="s">
        <v>155</v>
      </c>
      <c r="E180" s="219"/>
      <c r="F180" s="220" t="s">
        <v>270</v>
      </c>
      <c r="G180" s="217"/>
      <c r="H180" s="219"/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155</v>
      </c>
      <c r="AU180" s="226" t="s">
        <v>86</v>
      </c>
      <c r="AV180" s="215" t="s">
        <v>77</v>
      </c>
      <c r="AW180" s="215" t="s">
        <v>36</v>
      </c>
      <c r="AX180" s="215" t="s">
        <v>72</v>
      </c>
      <c r="AY180" s="226" t="s">
        <v>146</v>
      </c>
    </row>
    <row r="181" s="227" customFormat="true" ht="13.5" hidden="false" customHeight="false" outlineLevel="0" collapsed="false">
      <c r="B181" s="228"/>
      <c r="C181" s="229"/>
      <c r="D181" s="218" t="s">
        <v>155</v>
      </c>
      <c r="E181" s="230"/>
      <c r="F181" s="231" t="s">
        <v>271</v>
      </c>
      <c r="G181" s="229"/>
      <c r="H181" s="232" t="n">
        <v>550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155</v>
      </c>
      <c r="AU181" s="238" t="s">
        <v>86</v>
      </c>
      <c r="AV181" s="227" t="s">
        <v>86</v>
      </c>
      <c r="AW181" s="227" t="s">
        <v>36</v>
      </c>
      <c r="AX181" s="227" t="s">
        <v>72</v>
      </c>
      <c r="AY181" s="238" t="s">
        <v>146</v>
      </c>
    </row>
    <row r="182" s="252" customFormat="true" ht="13.5" hidden="false" customHeight="false" outlineLevel="0" collapsed="false">
      <c r="B182" s="253"/>
      <c r="C182" s="254"/>
      <c r="D182" s="218" t="s">
        <v>155</v>
      </c>
      <c r="E182" s="255"/>
      <c r="F182" s="256" t="s">
        <v>182</v>
      </c>
      <c r="G182" s="254"/>
      <c r="H182" s="257" t="n">
        <v>550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AT182" s="263" t="s">
        <v>155</v>
      </c>
      <c r="AU182" s="263" t="s">
        <v>86</v>
      </c>
      <c r="AV182" s="252" t="s">
        <v>164</v>
      </c>
      <c r="AW182" s="252" t="s">
        <v>36</v>
      </c>
      <c r="AX182" s="252" t="s">
        <v>72</v>
      </c>
      <c r="AY182" s="263" t="s">
        <v>146</v>
      </c>
    </row>
    <row r="183" s="215" customFormat="true" ht="13.5" hidden="false" customHeight="false" outlineLevel="0" collapsed="false">
      <c r="B183" s="216"/>
      <c r="C183" s="217"/>
      <c r="D183" s="218" t="s">
        <v>155</v>
      </c>
      <c r="E183" s="219"/>
      <c r="F183" s="220" t="s">
        <v>272</v>
      </c>
      <c r="G183" s="217"/>
      <c r="H183" s="219"/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155</v>
      </c>
      <c r="AU183" s="226" t="s">
        <v>86</v>
      </c>
      <c r="AV183" s="215" t="s">
        <v>77</v>
      </c>
      <c r="AW183" s="215" t="s">
        <v>36</v>
      </c>
      <c r="AX183" s="215" t="s">
        <v>72</v>
      </c>
      <c r="AY183" s="226" t="s">
        <v>146</v>
      </c>
    </row>
    <row r="184" s="227" customFormat="true" ht="13.5" hidden="false" customHeight="false" outlineLevel="0" collapsed="false">
      <c r="B184" s="228"/>
      <c r="C184" s="229"/>
      <c r="D184" s="218" t="s">
        <v>155</v>
      </c>
      <c r="E184" s="230"/>
      <c r="F184" s="231" t="s">
        <v>273</v>
      </c>
      <c r="G184" s="229"/>
      <c r="H184" s="232" t="n">
        <v>200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155</v>
      </c>
      <c r="AU184" s="238" t="s">
        <v>86</v>
      </c>
      <c r="AV184" s="227" t="s">
        <v>86</v>
      </c>
      <c r="AW184" s="227" t="s">
        <v>36</v>
      </c>
      <c r="AX184" s="227" t="s">
        <v>72</v>
      </c>
      <c r="AY184" s="238" t="s">
        <v>146</v>
      </c>
    </row>
    <row r="185" s="252" customFormat="true" ht="13.5" hidden="false" customHeight="false" outlineLevel="0" collapsed="false">
      <c r="B185" s="253"/>
      <c r="C185" s="254"/>
      <c r="D185" s="218" t="s">
        <v>155</v>
      </c>
      <c r="E185" s="255"/>
      <c r="F185" s="256" t="s">
        <v>182</v>
      </c>
      <c r="G185" s="254"/>
      <c r="H185" s="257" t="n">
        <v>200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AT185" s="263" t="s">
        <v>155</v>
      </c>
      <c r="AU185" s="263" t="s">
        <v>86</v>
      </c>
      <c r="AV185" s="252" t="s">
        <v>164</v>
      </c>
      <c r="AW185" s="252" t="s">
        <v>36</v>
      </c>
      <c r="AX185" s="252" t="s">
        <v>72</v>
      </c>
      <c r="AY185" s="263" t="s">
        <v>146</v>
      </c>
    </row>
    <row r="186" s="239" customFormat="true" ht="13.5" hidden="false" customHeight="false" outlineLevel="0" collapsed="false">
      <c r="B186" s="240"/>
      <c r="C186" s="241"/>
      <c r="D186" s="242" t="s">
        <v>155</v>
      </c>
      <c r="E186" s="243" t="s">
        <v>107</v>
      </c>
      <c r="F186" s="244" t="s">
        <v>157</v>
      </c>
      <c r="G186" s="241"/>
      <c r="H186" s="245" t="n">
        <v>750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155</v>
      </c>
      <c r="AU186" s="251" t="s">
        <v>86</v>
      </c>
      <c r="AV186" s="239" t="s">
        <v>153</v>
      </c>
      <c r="AW186" s="239" t="s">
        <v>36</v>
      </c>
      <c r="AX186" s="239" t="s">
        <v>77</v>
      </c>
      <c r="AY186" s="251" t="s">
        <v>146</v>
      </c>
    </row>
    <row r="187" s="30" customFormat="true" ht="22.5" hidden="false" customHeight="true" outlineLevel="0" collapsed="false">
      <c r="B187" s="31"/>
      <c r="C187" s="203" t="s">
        <v>274</v>
      </c>
      <c r="D187" s="203" t="s">
        <v>148</v>
      </c>
      <c r="E187" s="204" t="s">
        <v>275</v>
      </c>
      <c r="F187" s="205" t="s">
        <v>276</v>
      </c>
      <c r="G187" s="206" t="s">
        <v>178</v>
      </c>
      <c r="H187" s="207" t="n">
        <v>1034.98</v>
      </c>
      <c r="I187" s="208"/>
      <c r="J187" s="209" t="n">
        <f aca="false">ROUND(I187*H187,2)</f>
        <v>0</v>
      </c>
      <c r="K187" s="205" t="s">
        <v>152</v>
      </c>
      <c r="L187" s="57"/>
      <c r="M187" s="210"/>
      <c r="N187" s="211" t="s">
        <v>43</v>
      </c>
      <c r="O187" s="32"/>
      <c r="P187" s="212" t="n">
        <f aca="false">O187*H187</f>
        <v>0</v>
      </c>
      <c r="Q187" s="212" t="n">
        <v>0</v>
      </c>
      <c r="R187" s="212" t="n">
        <f aca="false">Q187*H187</f>
        <v>0</v>
      </c>
      <c r="S187" s="212" t="n">
        <v>0</v>
      </c>
      <c r="T187" s="213" t="n">
        <f aca="false">S187*H187</f>
        <v>0</v>
      </c>
      <c r="AR187" s="10" t="s">
        <v>153</v>
      </c>
      <c r="AT187" s="10" t="s">
        <v>148</v>
      </c>
      <c r="AU187" s="10" t="s">
        <v>86</v>
      </c>
      <c r="AY187" s="10" t="s">
        <v>146</v>
      </c>
      <c r="BE187" s="214" t="n">
        <f aca="false">IF(N187="základní",J187,0)</f>
        <v>0</v>
      </c>
      <c r="BF187" s="214" t="n">
        <f aca="false">IF(N187="snížená",J187,0)</f>
        <v>0</v>
      </c>
      <c r="BG187" s="214" t="n">
        <f aca="false">IF(N187="zákl. přenesená",J187,0)</f>
        <v>0</v>
      </c>
      <c r="BH187" s="214" t="n">
        <f aca="false">IF(N187="sníž. přenesená",J187,0)</f>
        <v>0</v>
      </c>
      <c r="BI187" s="214" t="n">
        <f aca="false">IF(N187="nulová",J187,0)</f>
        <v>0</v>
      </c>
      <c r="BJ187" s="10" t="s">
        <v>77</v>
      </c>
      <c r="BK187" s="214" t="n">
        <f aca="false">ROUND(I187*H187,2)</f>
        <v>0</v>
      </c>
      <c r="BL187" s="10" t="s">
        <v>153</v>
      </c>
      <c r="BM187" s="10" t="s">
        <v>277</v>
      </c>
    </row>
    <row r="188" s="215" customFormat="true" ht="13.5" hidden="false" customHeight="false" outlineLevel="0" collapsed="false">
      <c r="B188" s="216"/>
      <c r="C188" s="217"/>
      <c r="D188" s="218" t="s">
        <v>155</v>
      </c>
      <c r="E188" s="219"/>
      <c r="F188" s="220" t="s">
        <v>278</v>
      </c>
      <c r="G188" s="217"/>
      <c r="H188" s="219"/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155</v>
      </c>
      <c r="AU188" s="226" t="s">
        <v>86</v>
      </c>
      <c r="AV188" s="215" t="s">
        <v>77</v>
      </c>
      <c r="AW188" s="215" t="s">
        <v>36</v>
      </c>
      <c r="AX188" s="215" t="s">
        <v>72</v>
      </c>
      <c r="AY188" s="226" t="s">
        <v>146</v>
      </c>
    </row>
    <row r="189" s="227" customFormat="true" ht="13.5" hidden="false" customHeight="false" outlineLevel="0" collapsed="false">
      <c r="B189" s="228"/>
      <c r="C189" s="229"/>
      <c r="D189" s="218" t="s">
        <v>155</v>
      </c>
      <c r="E189" s="230"/>
      <c r="F189" s="231" t="s">
        <v>113</v>
      </c>
      <c r="G189" s="229"/>
      <c r="H189" s="232" t="n">
        <v>1742.424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155</v>
      </c>
      <c r="AU189" s="238" t="s">
        <v>86</v>
      </c>
      <c r="AV189" s="227" t="s">
        <v>86</v>
      </c>
      <c r="AW189" s="227" t="s">
        <v>36</v>
      </c>
      <c r="AX189" s="227" t="s">
        <v>72</v>
      </c>
      <c r="AY189" s="238" t="s">
        <v>146</v>
      </c>
    </row>
    <row r="190" s="227" customFormat="true" ht="13.5" hidden="false" customHeight="false" outlineLevel="0" collapsed="false">
      <c r="B190" s="228"/>
      <c r="C190" s="229"/>
      <c r="D190" s="218" t="s">
        <v>155</v>
      </c>
      <c r="E190" s="230"/>
      <c r="F190" s="231" t="s">
        <v>105</v>
      </c>
      <c r="G190" s="229"/>
      <c r="H190" s="232" t="n">
        <v>49.526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155</v>
      </c>
      <c r="AU190" s="238" t="s">
        <v>86</v>
      </c>
      <c r="AV190" s="227" t="s">
        <v>86</v>
      </c>
      <c r="AW190" s="227" t="s">
        <v>36</v>
      </c>
      <c r="AX190" s="227" t="s">
        <v>72</v>
      </c>
      <c r="AY190" s="238" t="s">
        <v>146</v>
      </c>
    </row>
    <row r="191" s="227" customFormat="true" ht="13.5" hidden="false" customHeight="false" outlineLevel="0" collapsed="false">
      <c r="B191" s="228"/>
      <c r="C191" s="229"/>
      <c r="D191" s="218" t="s">
        <v>155</v>
      </c>
      <c r="E191" s="230"/>
      <c r="F191" s="231" t="s">
        <v>279</v>
      </c>
      <c r="G191" s="229"/>
      <c r="H191" s="232" t="n">
        <v>-6.97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155</v>
      </c>
      <c r="AU191" s="238" t="s">
        <v>86</v>
      </c>
      <c r="AV191" s="227" t="s">
        <v>86</v>
      </c>
      <c r="AW191" s="227" t="s">
        <v>36</v>
      </c>
      <c r="AX191" s="227" t="s">
        <v>72</v>
      </c>
      <c r="AY191" s="238" t="s">
        <v>146</v>
      </c>
    </row>
    <row r="192" s="227" customFormat="true" ht="13.5" hidden="false" customHeight="false" outlineLevel="0" collapsed="false">
      <c r="B192" s="228"/>
      <c r="C192" s="229"/>
      <c r="D192" s="218" t="s">
        <v>155</v>
      </c>
      <c r="E192" s="230"/>
      <c r="F192" s="231" t="s">
        <v>280</v>
      </c>
      <c r="G192" s="229"/>
      <c r="H192" s="232" t="n">
        <v>-750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155</v>
      </c>
      <c r="AU192" s="238" t="s">
        <v>86</v>
      </c>
      <c r="AV192" s="227" t="s">
        <v>86</v>
      </c>
      <c r="AW192" s="227" t="s">
        <v>36</v>
      </c>
      <c r="AX192" s="227" t="s">
        <v>72</v>
      </c>
      <c r="AY192" s="238" t="s">
        <v>146</v>
      </c>
    </row>
    <row r="193" s="239" customFormat="true" ht="13.5" hidden="false" customHeight="false" outlineLevel="0" collapsed="false">
      <c r="B193" s="240"/>
      <c r="C193" s="241"/>
      <c r="D193" s="242" t="s">
        <v>155</v>
      </c>
      <c r="E193" s="243"/>
      <c r="F193" s="244" t="s">
        <v>157</v>
      </c>
      <c r="G193" s="241"/>
      <c r="H193" s="245" t="n">
        <v>1034.98</v>
      </c>
      <c r="I193" s="246"/>
      <c r="J193" s="241"/>
      <c r="K193" s="241"/>
      <c r="L193" s="247"/>
      <c r="M193" s="248"/>
      <c r="N193" s="249"/>
      <c r="O193" s="249"/>
      <c r="P193" s="249"/>
      <c r="Q193" s="249"/>
      <c r="R193" s="249"/>
      <c r="S193" s="249"/>
      <c r="T193" s="250"/>
      <c r="AT193" s="251" t="s">
        <v>155</v>
      </c>
      <c r="AU193" s="251" t="s">
        <v>86</v>
      </c>
      <c r="AV193" s="239" t="s">
        <v>153</v>
      </c>
      <c r="AW193" s="239" t="s">
        <v>36</v>
      </c>
      <c r="AX193" s="239" t="s">
        <v>77</v>
      </c>
      <c r="AY193" s="251" t="s">
        <v>146</v>
      </c>
    </row>
    <row r="194" s="30" customFormat="true" ht="31.5" hidden="false" customHeight="true" outlineLevel="0" collapsed="false">
      <c r="B194" s="31"/>
      <c r="C194" s="203" t="s">
        <v>281</v>
      </c>
      <c r="D194" s="203" t="s">
        <v>148</v>
      </c>
      <c r="E194" s="204" t="s">
        <v>282</v>
      </c>
      <c r="F194" s="205" t="s">
        <v>283</v>
      </c>
      <c r="G194" s="206" t="s">
        <v>178</v>
      </c>
      <c r="H194" s="207" t="n">
        <v>6.97</v>
      </c>
      <c r="I194" s="208"/>
      <c r="J194" s="209" t="n">
        <f aca="false">ROUND(I194*H194,2)</f>
        <v>0</v>
      </c>
      <c r="K194" s="205" t="s">
        <v>161</v>
      </c>
      <c r="L194" s="57"/>
      <c r="M194" s="210"/>
      <c r="N194" s="211" t="s">
        <v>43</v>
      </c>
      <c r="O194" s="32"/>
      <c r="P194" s="212" t="n">
        <f aca="false">O194*H194</f>
        <v>0</v>
      </c>
      <c r="Q194" s="212" t="n">
        <v>0</v>
      </c>
      <c r="R194" s="212" t="n">
        <f aca="false">Q194*H194</f>
        <v>0</v>
      </c>
      <c r="S194" s="212" t="n">
        <v>0</v>
      </c>
      <c r="T194" s="213" t="n">
        <f aca="false">S194*H194</f>
        <v>0</v>
      </c>
      <c r="AR194" s="10" t="s">
        <v>153</v>
      </c>
      <c r="AT194" s="10" t="s">
        <v>148</v>
      </c>
      <c r="AU194" s="10" t="s">
        <v>86</v>
      </c>
      <c r="AY194" s="10" t="s">
        <v>146</v>
      </c>
      <c r="BE194" s="214" t="n">
        <f aca="false">IF(N194="základní",J194,0)</f>
        <v>0</v>
      </c>
      <c r="BF194" s="214" t="n">
        <f aca="false">IF(N194="snížená",J194,0)</f>
        <v>0</v>
      </c>
      <c r="BG194" s="214" t="n">
        <f aca="false">IF(N194="zákl. přenesená",J194,0)</f>
        <v>0</v>
      </c>
      <c r="BH194" s="214" t="n">
        <f aca="false">IF(N194="sníž. přenesená",J194,0)</f>
        <v>0</v>
      </c>
      <c r="BI194" s="214" t="n">
        <f aca="false">IF(N194="nulová",J194,0)</f>
        <v>0</v>
      </c>
      <c r="BJ194" s="10" t="s">
        <v>77</v>
      </c>
      <c r="BK194" s="214" t="n">
        <f aca="false">ROUND(I194*H194,2)</f>
        <v>0</v>
      </c>
      <c r="BL194" s="10" t="s">
        <v>153</v>
      </c>
      <c r="BM194" s="10" t="s">
        <v>284</v>
      </c>
    </row>
    <row r="195" s="215" customFormat="true" ht="13.5" hidden="false" customHeight="false" outlineLevel="0" collapsed="false">
      <c r="B195" s="216"/>
      <c r="C195" s="217"/>
      <c r="D195" s="218" t="s">
        <v>155</v>
      </c>
      <c r="E195" s="219"/>
      <c r="F195" s="220" t="s">
        <v>285</v>
      </c>
      <c r="G195" s="217"/>
      <c r="H195" s="219"/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155</v>
      </c>
      <c r="AU195" s="226" t="s">
        <v>86</v>
      </c>
      <c r="AV195" s="215" t="s">
        <v>77</v>
      </c>
      <c r="AW195" s="215" t="s">
        <v>36</v>
      </c>
      <c r="AX195" s="215" t="s">
        <v>72</v>
      </c>
      <c r="AY195" s="226" t="s">
        <v>146</v>
      </c>
    </row>
    <row r="196" s="227" customFormat="true" ht="13.5" hidden="false" customHeight="false" outlineLevel="0" collapsed="false">
      <c r="B196" s="228"/>
      <c r="C196" s="229"/>
      <c r="D196" s="218" t="s">
        <v>155</v>
      </c>
      <c r="E196" s="230"/>
      <c r="F196" s="231" t="s">
        <v>244</v>
      </c>
      <c r="G196" s="229"/>
      <c r="H196" s="232" t="n">
        <v>6.97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155</v>
      </c>
      <c r="AU196" s="238" t="s">
        <v>86</v>
      </c>
      <c r="AV196" s="227" t="s">
        <v>86</v>
      </c>
      <c r="AW196" s="227" t="s">
        <v>36</v>
      </c>
      <c r="AX196" s="227" t="s">
        <v>72</v>
      </c>
      <c r="AY196" s="238" t="s">
        <v>146</v>
      </c>
    </row>
    <row r="197" s="239" customFormat="true" ht="13.5" hidden="false" customHeight="false" outlineLevel="0" collapsed="false">
      <c r="B197" s="240"/>
      <c r="C197" s="241"/>
      <c r="D197" s="242" t="s">
        <v>155</v>
      </c>
      <c r="E197" s="243" t="s">
        <v>109</v>
      </c>
      <c r="F197" s="244" t="s">
        <v>157</v>
      </c>
      <c r="G197" s="241"/>
      <c r="H197" s="245" t="n">
        <v>6.97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50"/>
      <c r="AT197" s="251" t="s">
        <v>155</v>
      </c>
      <c r="AU197" s="251" t="s">
        <v>86</v>
      </c>
      <c r="AV197" s="239" t="s">
        <v>153</v>
      </c>
      <c r="AW197" s="239" t="s">
        <v>36</v>
      </c>
      <c r="AX197" s="239" t="s">
        <v>77</v>
      </c>
      <c r="AY197" s="251" t="s">
        <v>146</v>
      </c>
    </row>
    <row r="198" s="30" customFormat="true" ht="31.5" hidden="false" customHeight="true" outlineLevel="0" collapsed="false">
      <c r="B198" s="31"/>
      <c r="C198" s="203" t="s">
        <v>286</v>
      </c>
      <c r="D198" s="203" t="s">
        <v>148</v>
      </c>
      <c r="E198" s="204" t="s">
        <v>287</v>
      </c>
      <c r="F198" s="205" t="s">
        <v>288</v>
      </c>
      <c r="G198" s="206" t="s">
        <v>160</v>
      </c>
      <c r="H198" s="207" t="n">
        <v>105</v>
      </c>
      <c r="I198" s="208"/>
      <c r="J198" s="209" t="n">
        <f aca="false">ROUND(I198*H198,2)</f>
        <v>0</v>
      </c>
      <c r="K198" s="205" t="s">
        <v>161</v>
      </c>
      <c r="L198" s="57"/>
      <c r="M198" s="210"/>
      <c r="N198" s="211" t="s">
        <v>43</v>
      </c>
      <c r="O198" s="32"/>
      <c r="P198" s="212" t="n">
        <f aca="false">O198*H198</f>
        <v>0</v>
      </c>
      <c r="Q198" s="212" t="n">
        <v>0</v>
      </c>
      <c r="R198" s="212" t="n">
        <f aca="false">Q198*H198</f>
        <v>0</v>
      </c>
      <c r="S198" s="212" t="n">
        <v>0</v>
      </c>
      <c r="T198" s="213" t="n">
        <f aca="false">S198*H198</f>
        <v>0</v>
      </c>
      <c r="AR198" s="10" t="s">
        <v>153</v>
      </c>
      <c r="AT198" s="10" t="s">
        <v>148</v>
      </c>
      <c r="AU198" s="10" t="s">
        <v>86</v>
      </c>
      <c r="AY198" s="10" t="s">
        <v>146</v>
      </c>
      <c r="BE198" s="214" t="n">
        <f aca="false">IF(N198="základní",J198,0)</f>
        <v>0</v>
      </c>
      <c r="BF198" s="214" t="n">
        <f aca="false">IF(N198="snížená",J198,0)</f>
        <v>0</v>
      </c>
      <c r="BG198" s="214" t="n">
        <f aca="false">IF(N198="zákl. přenesená",J198,0)</f>
        <v>0</v>
      </c>
      <c r="BH198" s="214" t="n">
        <f aca="false">IF(N198="sníž. přenesená",J198,0)</f>
        <v>0</v>
      </c>
      <c r="BI198" s="214" t="n">
        <f aca="false">IF(N198="nulová",J198,0)</f>
        <v>0</v>
      </c>
      <c r="BJ198" s="10" t="s">
        <v>77</v>
      </c>
      <c r="BK198" s="214" t="n">
        <f aca="false">ROUND(I198*H198,2)</f>
        <v>0</v>
      </c>
      <c r="BL198" s="10" t="s">
        <v>153</v>
      </c>
      <c r="BM198" s="10" t="s">
        <v>289</v>
      </c>
    </row>
    <row r="199" s="215" customFormat="true" ht="13.5" hidden="false" customHeight="false" outlineLevel="0" collapsed="false">
      <c r="B199" s="216"/>
      <c r="C199" s="217"/>
      <c r="D199" s="218" t="s">
        <v>155</v>
      </c>
      <c r="E199" s="219"/>
      <c r="F199" s="220" t="s">
        <v>290</v>
      </c>
      <c r="G199" s="217"/>
      <c r="H199" s="219"/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155</v>
      </c>
      <c r="AU199" s="226" t="s">
        <v>86</v>
      </c>
      <c r="AV199" s="215" t="s">
        <v>77</v>
      </c>
      <c r="AW199" s="215" t="s">
        <v>36</v>
      </c>
      <c r="AX199" s="215" t="s">
        <v>72</v>
      </c>
      <c r="AY199" s="226" t="s">
        <v>146</v>
      </c>
    </row>
    <row r="200" s="227" customFormat="true" ht="13.5" hidden="false" customHeight="false" outlineLevel="0" collapsed="false">
      <c r="B200" s="228"/>
      <c r="C200" s="229"/>
      <c r="D200" s="218" t="s">
        <v>155</v>
      </c>
      <c r="E200" s="230"/>
      <c r="F200" s="231" t="s">
        <v>87</v>
      </c>
      <c r="G200" s="229"/>
      <c r="H200" s="232" t="n">
        <v>105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155</v>
      </c>
      <c r="AU200" s="238" t="s">
        <v>86</v>
      </c>
      <c r="AV200" s="227" t="s">
        <v>86</v>
      </c>
      <c r="AW200" s="227" t="s">
        <v>36</v>
      </c>
      <c r="AX200" s="227" t="s">
        <v>72</v>
      </c>
      <c r="AY200" s="238" t="s">
        <v>146</v>
      </c>
    </row>
    <row r="201" s="239" customFormat="true" ht="13.5" hidden="false" customHeight="false" outlineLevel="0" collapsed="false">
      <c r="B201" s="240"/>
      <c r="C201" s="241"/>
      <c r="D201" s="242" t="s">
        <v>155</v>
      </c>
      <c r="E201" s="243"/>
      <c r="F201" s="244" t="s">
        <v>157</v>
      </c>
      <c r="G201" s="241"/>
      <c r="H201" s="245" t="n">
        <v>105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50"/>
      <c r="AT201" s="251" t="s">
        <v>155</v>
      </c>
      <c r="AU201" s="251" t="s">
        <v>86</v>
      </c>
      <c r="AV201" s="239" t="s">
        <v>153</v>
      </c>
      <c r="AW201" s="239" t="s">
        <v>36</v>
      </c>
      <c r="AX201" s="239" t="s">
        <v>77</v>
      </c>
      <c r="AY201" s="251" t="s">
        <v>146</v>
      </c>
    </row>
    <row r="202" s="30" customFormat="true" ht="31.5" hidden="false" customHeight="true" outlineLevel="0" collapsed="false">
      <c r="B202" s="31"/>
      <c r="C202" s="203" t="s">
        <v>291</v>
      </c>
      <c r="D202" s="203" t="s">
        <v>148</v>
      </c>
      <c r="E202" s="204" t="s">
        <v>292</v>
      </c>
      <c r="F202" s="205" t="s">
        <v>293</v>
      </c>
      <c r="G202" s="206" t="s">
        <v>160</v>
      </c>
      <c r="H202" s="207" t="n">
        <v>53</v>
      </c>
      <c r="I202" s="208"/>
      <c r="J202" s="209" t="n">
        <f aca="false">ROUND(I202*H202,2)</f>
        <v>0</v>
      </c>
      <c r="K202" s="205" t="s">
        <v>161</v>
      </c>
      <c r="L202" s="57"/>
      <c r="M202" s="210"/>
      <c r="N202" s="211" t="s">
        <v>43</v>
      </c>
      <c r="O202" s="32"/>
      <c r="P202" s="212" t="n">
        <f aca="false">O202*H202</f>
        <v>0</v>
      </c>
      <c r="Q202" s="212" t="n">
        <v>0</v>
      </c>
      <c r="R202" s="212" t="n">
        <f aca="false">Q202*H202</f>
        <v>0</v>
      </c>
      <c r="S202" s="212" t="n">
        <v>0</v>
      </c>
      <c r="T202" s="213" t="n">
        <f aca="false">S202*H202</f>
        <v>0</v>
      </c>
      <c r="AR202" s="10" t="s">
        <v>153</v>
      </c>
      <c r="AT202" s="10" t="s">
        <v>148</v>
      </c>
      <c r="AU202" s="10" t="s">
        <v>86</v>
      </c>
      <c r="AY202" s="10" t="s">
        <v>146</v>
      </c>
      <c r="BE202" s="214" t="n">
        <f aca="false">IF(N202="základní",J202,0)</f>
        <v>0</v>
      </c>
      <c r="BF202" s="214" t="n">
        <f aca="false">IF(N202="snížená",J202,0)</f>
        <v>0</v>
      </c>
      <c r="BG202" s="214" t="n">
        <f aca="false">IF(N202="zákl. přenesená",J202,0)</f>
        <v>0</v>
      </c>
      <c r="BH202" s="214" t="n">
        <f aca="false">IF(N202="sníž. přenesená",J202,0)</f>
        <v>0</v>
      </c>
      <c r="BI202" s="214" t="n">
        <f aca="false">IF(N202="nulová",J202,0)</f>
        <v>0</v>
      </c>
      <c r="BJ202" s="10" t="s">
        <v>77</v>
      </c>
      <c r="BK202" s="214" t="n">
        <f aca="false">ROUND(I202*H202,2)</f>
        <v>0</v>
      </c>
      <c r="BL202" s="10" t="s">
        <v>153</v>
      </c>
      <c r="BM202" s="10" t="s">
        <v>294</v>
      </c>
    </row>
    <row r="203" s="215" customFormat="true" ht="13.5" hidden="false" customHeight="false" outlineLevel="0" collapsed="false">
      <c r="B203" s="216"/>
      <c r="C203" s="217"/>
      <c r="D203" s="218" t="s">
        <v>155</v>
      </c>
      <c r="E203" s="219"/>
      <c r="F203" s="220" t="s">
        <v>290</v>
      </c>
      <c r="G203" s="217"/>
      <c r="H203" s="219"/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155</v>
      </c>
      <c r="AU203" s="226" t="s">
        <v>86</v>
      </c>
      <c r="AV203" s="215" t="s">
        <v>77</v>
      </c>
      <c r="AW203" s="215" t="s">
        <v>36</v>
      </c>
      <c r="AX203" s="215" t="s">
        <v>72</v>
      </c>
      <c r="AY203" s="226" t="s">
        <v>146</v>
      </c>
    </row>
    <row r="204" s="227" customFormat="true" ht="13.5" hidden="false" customHeight="false" outlineLevel="0" collapsed="false">
      <c r="B204" s="228"/>
      <c r="C204" s="229"/>
      <c r="D204" s="218" t="s">
        <v>155</v>
      </c>
      <c r="E204" s="230"/>
      <c r="F204" s="231" t="s">
        <v>90</v>
      </c>
      <c r="G204" s="229"/>
      <c r="H204" s="232" t="n">
        <v>53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155</v>
      </c>
      <c r="AU204" s="238" t="s">
        <v>86</v>
      </c>
      <c r="AV204" s="227" t="s">
        <v>86</v>
      </c>
      <c r="AW204" s="227" t="s">
        <v>36</v>
      </c>
      <c r="AX204" s="227" t="s">
        <v>72</v>
      </c>
      <c r="AY204" s="238" t="s">
        <v>146</v>
      </c>
    </row>
    <row r="205" s="239" customFormat="true" ht="13.5" hidden="false" customHeight="false" outlineLevel="0" collapsed="false">
      <c r="B205" s="240"/>
      <c r="C205" s="241"/>
      <c r="D205" s="242" t="s">
        <v>155</v>
      </c>
      <c r="E205" s="243"/>
      <c r="F205" s="244" t="s">
        <v>157</v>
      </c>
      <c r="G205" s="241"/>
      <c r="H205" s="245" t="n">
        <v>53</v>
      </c>
      <c r="I205" s="246"/>
      <c r="J205" s="241"/>
      <c r="K205" s="241"/>
      <c r="L205" s="247"/>
      <c r="M205" s="248"/>
      <c r="N205" s="249"/>
      <c r="O205" s="249"/>
      <c r="P205" s="249"/>
      <c r="Q205" s="249"/>
      <c r="R205" s="249"/>
      <c r="S205" s="249"/>
      <c r="T205" s="250"/>
      <c r="AT205" s="251" t="s">
        <v>155</v>
      </c>
      <c r="AU205" s="251" t="s">
        <v>86</v>
      </c>
      <c r="AV205" s="239" t="s">
        <v>153</v>
      </c>
      <c r="AW205" s="239" t="s">
        <v>36</v>
      </c>
      <c r="AX205" s="239" t="s">
        <v>77</v>
      </c>
      <c r="AY205" s="251" t="s">
        <v>146</v>
      </c>
    </row>
    <row r="206" s="30" customFormat="true" ht="31.5" hidden="false" customHeight="true" outlineLevel="0" collapsed="false">
      <c r="B206" s="31"/>
      <c r="C206" s="203" t="s">
        <v>295</v>
      </c>
      <c r="D206" s="203" t="s">
        <v>148</v>
      </c>
      <c r="E206" s="204" t="s">
        <v>296</v>
      </c>
      <c r="F206" s="205" t="s">
        <v>297</v>
      </c>
      <c r="G206" s="206" t="s">
        <v>160</v>
      </c>
      <c r="H206" s="207" t="n">
        <v>18</v>
      </c>
      <c r="I206" s="208"/>
      <c r="J206" s="209" t="n">
        <f aca="false">ROUND(I206*H206,2)</f>
        <v>0</v>
      </c>
      <c r="K206" s="205" t="s">
        <v>152</v>
      </c>
      <c r="L206" s="57"/>
      <c r="M206" s="210"/>
      <c r="N206" s="211" t="s">
        <v>43</v>
      </c>
      <c r="O206" s="32"/>
      <c r="P206" s="212" t="n">
        <f aca="false">O206*H206</f>
        <v>0</v>
      </c>
      <c r="Q206" s="212" t="n">
        <v>0</v>
      </c>
      <c r="R206" s="212" t="n">
        <f aca="false">Q206*H206</f>
        <v>0</v>
      </c>
      <c r="S206" s="212" t="n">
        <v>0</v>
      </c>
      <c r="T206" s="213" t="n">
        <f aca="false">S206*H206</f>
        <v>0</v>
      </c>
      <c r="AR206" s="10" t="s">
        <v>153</v>
      </c>
      <c r="AT206" s="10" t="s">
        <v>148</v>
      </c>
      <c r="AU206" s="10" t="s">
        <v>86</v>
      </c>
      <c r="AY206" s="10" t="s">
        <v>146</v>
      </c>
      <c r="BE206" s="214" t="n">
        <f aca="false">IF(N206="základní",J206,0)</f>
        <v>0</v>
      </c>
      <c r="BF206" s="214" t="n">
        <f aca="false">IF(N206="snížená",J206,0)</f>
        <v>0</v>
      </c>
      <c r="BG206" s="214" t="n">
        <f aca="false">IF(N206="zákl. přenesená",J206,0)</f>
        <v>0</v>
      </c>
      <c r="BH206" s="214" t="n">
        <f aca="false">IF(N206="sníž. přenesená",J206,0)</f>
        <v>0</v>
      </c>
      <c r="BI206" s="214" t="n">
        <f aca="false">IF(N206="nulová",J206,0)</f>
        <v>0</v>
      </c>
      <c r="BJ206" s="10" t="s">
        <v>77</v>
      </c>
      <c r="BK206" s="214" t="n">
        <f aca="false">ROUND(I206*H206,2)</f>
        <v>0</v>
      </c>
      <c r="BL206" s="10" t="s">
        <v>153</v>
      </c>
      <c r="BM206" s="10" t="s">
        <v>298</v>
      </c>
    </row>
    <row r="207" s="215" customFormat="true" ht="13.5" hidden="false" customHeight="false" outlineLevel="0" collapsed="false">
      <c r="B207" s="216"/>
      <c r="C207" s="217"/>
      <c r="D207" s="218" t="s">
        <v>155</v>
      </c>
      <c r="E207" s="219"/>
      <c r="F207" s="220" t="s">
        <v>290</v>
      </c>
      <c r="G207" s="217"/>
      <c r="H207" s="219"/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155</v>
      </c>
      <c r="AU207" s="226" t="s">
        <v>86</v>
      </c>
      <c r="AV207" s="215" t="s">
        <v>77</v>
      </c>
      <c r="AW207" s="215" t="s">
        <v>36</v>
      </c>
      <c r="AX207" s="215" t="s">
        <v>72</v>
      </c>
      <c r="AY207" s="226" t="s">
        <v>146</v>
      </c>
    </row>
    <row r="208" s="227" customFormat="true" ht="13.5" hidden="false" customHeight="false" outlineLevel="0" collapsed="false">
      <c r="B208" s="228"/>
      <c r="C208" s="229"/>
      <c r="D208" s="218" t="s">
        <v>155</v>
      </c>
      <c r="E208" s="230"/>
      <c r="F208" s="231" t="s">
        <v>92</v>
      </c>
      <c r="G208" s="229"/>
      <c r="H208" s="232" t="n">
        <v>18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155</v>
      </c>
      <c r="AU208" s="238" t="s">
        <v>86</v>
      </c>
      <c r="AV208" s="227" t="s">
        <v>86</v>
      </c>
      <c r="AW208" s="227" t="s">
        <v>36</v>
      </c>
      <c r="AX208" s="227" t="s">
        <v>72</v>
      </c>
      <c r="AY208" s="238" t="s">
        <v>146</v>
      </c>
    </row>
    <row r="209" s="239" customFormat="true" ht="13.5" hidden="false" customHeight="false" outlineLevel="0" collapsed="false">
      <c r="B209" s="240"/>
      <c r="C209" s="241"/>
      <c r="D209" s="242" t="s">
        <v>155</v>
      </c>
      <c r="E209" s="243"/>
      <c r="F209" s="244" t="s">
        <v>157</v>
      </c>
      <c r="G209" s="241"/>
      <c r="H209" s="245" t="n">
        <v>18</v>
      </c>
      <c r="I209" s="246"/>
      <c r="J209" s="241"/>
      <c r="K209" s="241"/>
      <c r="L209" s="247"/>
      <c r="M209" s="248"/>
      <c r="N209" s="249"/>
      <c r="O209" s="249"/>
      <c r="P209" s="249"/>
      <c r="Q209" s="249"/>
      <c r="R209" s="249"/>
      <c r="S209" s="249"/>
      <c r="T209" s="250"/>
      <c r="AT209" s="251" t="s">
        <v>155</v>
      </c>
      <c r="AU209" s="251" t="s">
        <v>86</v>
      </c>
      <c r="AV209" s="239" t="s">
        <v>153</v>
      </c>
      <c r="AW209" s="239" t="s">
        <v>36</v>
      </c>
      <c r="AX209" s="239" t="s">
        <v>77</v>
      </c>
      <c r="AY209" s="251" t="s">
        <v>146</v>
      </c>
    </row>
    <row r="210" s="30" customFormat="true" ht="31.5" hidden="false" customHeight="true" outlineLevel="0" collapsed="false">
      <c r="B210" s="31"/>
      <c r="C210" s="203" t="s">
        <v>299</v>
      </c>
      <c r="D210" s="203" t="s">
        <v>148</v>
      </c>
      <c r="E210" s="204" t="s">
        <v>300</v>
      </c>
      <c r="F210" s="205" t="s">
        <v>301</v>
      </c>
      <c r="G210" s="206" t="s">
        <v>160</v>
      </c>
      <c r="H210" s="207" t="n">
        <v>11</v>
      </c>
      <c r="I210" s="208"/>
      <c r="J210" s="209" t="n">
        <f aca="false">ROUND(I210*H210,2)</f>
        <v>0</v>
      </c>
      <c r="K210" s="205" t="s">
        <v>152</v>
      </c>
      <c r="L210" s="57"/>
      <c r="M210" s="210"/>
      <c r="N210" s="211" t="s">
        <v>43</v>
      </c>
      <c r="O210" s="32"/>
      <c r="P210" s="212" t="n">
        <f aca="false">O210*H210</f>
        <v>0</v>
      </c>
      <c r="Q210" s="212" t="n">
        <v>0</v>
      </c>
      <c r="R210" s="212" t="n">
        <f aca="false">Q210*H210</f>
        <v>0</v>
      </c>
      <c r="S210" s="212" t="n">
        <v>0</v>
      </c>
      <c r="T210" s="213" t="n">
        <f aca="false">S210*H210</f>
        <v>0</v>
      </c>
      <c r="AR210" s="10" t="s">
        <v>153</v>
      </c>
      <c r="AT210" s="10" t="s">
        <v>148</v>
      </c>
      <c r="AU210" s="10" t="s">
        <v>86</v>
      </c>
      <c r="AY210" s="10" t="s">
        <v>146</v>
      </c>
      <c r="BE210" s="214" t="n">
        <f aca="false">IF(N210="základní",J210,0)</f>
        <v>0</v>
      </c>
      <c r="BF210" s="214" t="n">
        <f aca="false">IF(N210="snížená",J210,0)</f>
        <v>0</v>
      </c>
      <c r="BG210" s="214" t="n">
        <f aca="false">IF(N210="zákl. přenesená",J210,0)</f>
        <v>0</v>
      </c>
      <c r="BH210" s="214" t="n">
        <f aca="false">IF(N210="sníž. přenesená",J210,0)</f>
        <v>0</v>
      </c>
      <c r="BI210" s="214" t="n">
        <f aca="false">IF(N210="nulová",J210,0)</f>
        <v>0</v>
      </c>
      <c r="BJ210" s="10" t="s">
        <v>77</v>
      </c>
      <c r="BK210" s="214" t="n">
        <f aca="false">ROUND(I210*H210,2)</f>
        <v>0</v>
      </c>
      <c r="BL210" s="10" t="s">
        <v>153</v>
      </c>
      <c r="BM210" s="10" t="s">
        <v>302</v>
      </c>
    </row>
    <row r="211" s="215" customFormat="true" ht="13.5" hidden="false" customHeight="false" outlineLevel="0" collapsed="false">
      <c r="B211" s="216"/>
      <c r="C211" s="217"/>
      <c r="D211" s="218" t="s">
        <v>155</v>
      </c>
      <c r="E211" s="219"/>
      <c r="F211" s="220" t="s">
        <v>290</v>
      </c>
      <c r="G211" s="217"/>
      <c r="H211" s="219"/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155</v>
      </c>
      <c r="AU211" s="226" t="s">
        <v>86</v>
      </c>
      <c r="AV211" s="215" t="s">
        <v>77</v>
      </c>
      <c r="AW211" s="215" t="s">
        <v>36</v>
      </c>
      <c r="AX211" s="215" t="s">
        <v>72</v>
      </c>
      <c r="AY211" s="226" t="s">
        <v>146</v>
      </c>
    </row>
    <row r="212" s="227" customFormat="true" ht="13.5" hidden="false" customHeight="false" outlineLevel="0" collapsed="false">
      <c r="B212" s="228"/>
      <c r="C212" s="229"/>
      <c r="D212" s="218" t="s">
        <v>155</v>
      </c>
      <c r="E212" s="230"/>
      <c r="F212" s="231" t="s">
        <v>94</v>
      </c>
      <c r="G212" s="229"/>
      <c r="H212" s="232" t="n">
        <v>11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155</v>
      </c>
      <c r="AU212" s="238" t="s">
        <v>86</v>
      </c>
      <c r="AV212" s="227" t="s">
        <v>86</v>
      </c>
      <c r="AW212" s="227" t="s">
        <v>36</v>
      </c>
      <c r="AX212" s="227" t="s">
        <v>72</v>
      </c>
      <c r="AY212" s="238" t="s">
        <v>146</v>
      </c>
    </row>
    <row r="213" s="239" customFormat="true" ht="13.5" hidden="false" customHeight="false" outlineLevel="0" collapsed="false">
      <c r="B213" s="240"/>
      <c r="C213" s="241"/>
      <c r="D213" s="242" t="s">
        <v>155</v>
      </c>
      <c r="E213" s="243"/>
      <c r="F213" s="244" t="s">
        <v>157</v>
      </c>
      <c r="G213" s="241"/>
      <c r="H213" s="245" t="n">
        <v>11</v>
      </c>
      <c r="I213" s="246"/>
      <c r="J213" s="241"/>
      <c r="K213" s="241"/>
      <c r="L213" s="247"/>
      <c r="M213" s="248"/>
      <c r="N213" s="249"/>
      <c r="O213" s="249"/>
      <c r="P213" s="249"/>
      <c r="Q213" s="249"/>
      <c r="R213" s="249"/>
      <c r="S213" s="249"/>
      <c r="T213" s="250"/>
      <c r="AT213" s="251" t="s">
        <v>155</v>
      </c>
      <c r="AU213" s="251" t="s">
        <v>86</v>
      </c>
      <c r="AV213" s="239" t="s">
        <v>153</v>
      </c>
      <c r="AW213" s="239" t="s">
        <v>36</v>
      </c>
      <c r="AX213" s="239" t="s">
        <v>77</v>
      </c>
      <c r="AY213" s="251" t="s">
        <v>146</v>
      </c>
    </row>
    <row r="214" s="30" customFormat="true" ht="22.5" hidden="false" customHeight="true" outlineLevel="0" collapsed="false">
      <c r="B214" s="31"/>
      <c r="C214" s="203" t="s">
        <v>303</v>
      </c>
      <c r="D214" s="203" t="s">
        <v>148</v>
      </c>
      <c r="E214" s="204" t="s">
        <v>304</v>
      </c>
      <c r="F214" s="205" t="s">
        <v>305</v>
      </c>
      <c r="G214" s="206" t="s">
        <v>151</v>
      </c>
      <c r="H214" s="207" t="n">
        <v>8420.1</v>
      </c>
      <c r="I214" s="208"/>
      <c r="J214" s="209" t="n">
        <f aca="false">ROUND(I214*H214,2)</f>
        <v>0</v>
      </c>
      <c r="K214" s="205" t="s">
        <v>152</v>
      </c>
      <c r="L214" s="57"/>
      <c r="M214" s="210"/>
      <c r="N214" s="211" t="s">
        <v>43</v>
      </c>
      <c r="O214" s="32"/>
      <c r="P214" s="212" t="n">
        <f aca="false">O214*H214</f>
        <v>0</v>
      </c>
      <c r="Q214" s="212" t="n">
        <v>0</v>
      </c>
      <c r="R214" s="212" t="n">
        <f aca="false">Q214*H214</f>
        <v>0</v>
      </c>
      <c r="S214" s="212" t="n">
        <v>0</v>
      </c>
      <c r="T214" s="213" t="n">
        <f aca="false">S214*H214</f>
        <v>0</v>
      </c>
      <c r="AR214" s="10" t="s">
        <v>153</v>
      </c>
      <c r="AT214" s="10" t="s">
        <v>148</v>
      </c>
      <c r="AU214" s="10" t="s">
        <v>86</v>
      </c>
      <c r="AY214" s="10" t="s">
        <v>146</v>
      </c>
      <c r="BE214" s="214" t="n">
        <f aca="false">IF(N214="základní",J214,0)</f>
        <v>0</v>
      </c>
      <c r="BF214" s="214" t="n">
        <f aca="false">IF(N214="snížená",J214,0)</f>
        <v>0</v>
      </c>
      <c r="BG214" s="214" t="n">
        <f aca="false">IF(N214="zákl. přenesená",J214,0)</f>
        <v>0</v>
      </c>
      <c r="BH214" s="214" t="n">
        <f aca="false">IF(N214="sníž. přenesená",J214,0)</f>
        <v>0</v>
      </c>
      <c r="BI214" s="214" t="n">
        <f aca="false">IF(N214="nulová",J214,0)</f>
        <v>0</v>
      </c>
      <c r="BJ214" s="10" t="s">
        <v>77</v>
      </c>
      <c r="BK214" s="214" t="n">
        <f aca="false">ROUND(I214*H214,2)</f>
        <v>0</v>
      </c>
      <c r="BL214" s="10" t="s">
        <v>153</v>
      </c>
      <c r="BM214" s="10" t="s">
        <v>306</v>
      </c>
    </row>
    <row r="215" s="215" customFormat="true" ht="13.5" hidden="false" customHeight="false" outlineLevel="0" collapsed="false">
      <c r="B215" s="216"/>
      <c r="C215" s="217"/>
      <c r="D215" s="218" t="s">
        <v>155</v>
      </c>
      <c r="E215" s="219"/>
      <c r="F215" s="220" t="s">
        <v>307</v>
      </c>
      <c r="G215" s="217"/>
      <c r="H215" s="219"/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155</v>
      </c>
      <c r="AU215" s="226" t="s">
        <v>86</v>
      </c>
      <c r="AV215" s="215" t="s">
        <v>77</v>
      </c>
      <c r="AW215" s="215" t="s">
        <v>36</v>
      </c>
      <c r="AX215" s="215" t="s">
        <v>72</v>
      </c>
      <c r="AY215" s="226" t="s">
        <v>146</v>
      </c>
    </row>
    <row r="216" s="227" customFormat="true" ht="13.5" hidden="false" customHeight="false" outlineLevel="0" collapsed="false">
      <c r="B216" s="228"/>
      <c r="C216" s="229"/>
      <c r="D216" s="218" t="s">
        <v>155</v>
      </c>
      <c r="E216" s="230"/>
      <c r="F216" s="231" t="s">
        <v>308</v>
      </c>
      <c r="G216" s="229"/>
      <c r="H216" s="232" t="n">
        <v>7359.3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155</v>
      </c>
      <c r="AU216" s="238" t="s">
        <v>86</v>
      </c>
      <c r="AV216" s="227" t="s">
        <v>86</v>
      </c>
      <c r="AW216" s="227" t="s">
        <v>36</v>
      </c>
      <c r="AX216" s="227" t="s">
        <v>72</v>
      </c>
      <c r="AY216" s="238" t="s">
        <v>146</v>
      </c>
    </row>
    <row r="217" s="252" customFormat="true" ht="13.5" hidden="false" customHeight="false" outlineLevel="0" collapsed="false">
      <c r="B217" s="253"/>
      <c r="C217" s="254"/>
      <c r="D217" s="218" t="s">
        <v>155</v>
      </c>
      <c r="E217" s="255"/>
      <c r="F217" s="256" t="s">
        <v>182</v>
      </c>
      <c r="G217" s="254"/>
      <c r="H217" s="257" t="n">
        <v>7359.3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AT217" s="263" t="s">
        <v>155</v>
      </c>
      <c r="AU217" s="263" t="s">
        <v>86</v>
      </c>
      <c r="AV217" s="252" t="s">
        <v>164</v>
      </c>
      <c r="AW217" s="252" t="s">
        <v>36</v>
      </c>
      <c r="AX217" s="252" t="s">
        <v>72</v>
      </c>
      <c r="AY217" s="263" t="s">
        <v>146</v>
      </c>
    </row>
    <row r="218" s="215" customFormat="true" ht="13.5" hidden="false" customHeight="false" outlineLevel="0" collapsed="false">
      <c r="B218" s="216"/>
      <c r="C218" s="217"/>
      <c r="D218" s="218" t="s">
        <v>155</v>
      </c>
      <c r="E218" s="219"/>
      <c r="F218" s="220" t="s">
        <v>309</v>
      </c>
      <c r="G218" s="217"/>
      <c r="H218" s="219"/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155</v>
      </c>
      <c r="AU218" s="226" t="s">
        <v>86</v>
      </c>
      <c r="AV218" s="215" t="s">
        <v>77</v>
      </c>
      <c r="AW218" s="215" t="s">
        <v>36</v>
      </c>
      <c r="AX218" s="215" t="s">
        <v>72</v>
      </c>
      <c r="AY218" s="226" t="s">
        <v>146</v>
      </c>
    </row>
    <row r="219" s="227" customFormat="true" ht="13.5" hidden="false" customHeight="false" outlineLevel="0" collapsed="false">
      <c r="B219" s="228"/>
      <c r="C219" s="229"/>
      <c r="D219" s="218" t="s">
        <v>155</v>
      </c>
      <c r="E219" s="230"/>
      <c r="F219" s="231" t="s">
        <v>310</v>
      </c>
      <c r="G219" s="229"/>
      <c r="H219" s="232" t="n">
        <v>8.4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155</v>
      </c>
      <c r="AU219" s="238" t="s">
        <v>86</v>
      </c>
      <c r="AV219" s="227" t="s">
        <v>86</v>
      </c>
      <c r="AW219" s="227" t="s">
        <v>36</v>
      </c>
      <c r="AX219" s="227" t="s">
        <v>72</v>
      </c>
      <c r="AY219" s="238" t="s">
        <v>146</v>
      </c>
    </row>
    <row r="220" s="227" customFormat="true" ht="13.5" hidden="false" customHeight="false" outlineLevel="0" collapsed="false">
      <c r="B220" s="228"/>
      <c r="C220" s="229"/>
      <c r="D220" s="218" t="s">
        <v>155</v>
      </c>
      <c r="E220" s="230"/>
      <c r="F220" s="231" t="s">
        <v>311</v>
      </c>
      <c r="G220" s="229"/>
      <c r="H220" s="232" t="n">
        <v>8.4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155</v>
      </c>
      <c r="AU220" s="238" t="s">
        <v>86</v>
      </c>
      <c r="AV220" s="227" t="s">
        <v>86</v>
      </c>
      <c r="AW220" s="227" t="s">
        <v>36</v>
      </c>
      <c r="AX220" s="227" t="s">
        <v>72</v>
      </c>
      <c r="AY220" s="238" t="s">
        <v>146</v>
      </c>
    </row>
    <row r="221" s="252" customFormat="true" ht="13.5" hidden="false" customHeight="false" outlineLevel="0" collapsed="false">
      <c r="B221" s="253"/>
      <c r="C221" s="254"/>
      <c r="D221" s="218" t="s">
        <v>155</v>
      </c>
      <c r="E221" s="255"/>
      <c r="F221" s="256" t="s">
        <v>182</v>
      </c>
      <c r="G221" s="254"/>
      <c r="H221" s="257" t="n">
        <v>16.8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AT221" s="263" t="s">
        <v>155</v>
      </c>
      <c r="AU221" s="263" t="s">
        <v>86</v>
      </c>
      <c r="AV221" s="252" t="s">
        <v>164</v>
      </c>
      <c r="AW221" s="252" t="s">
        <v>36</v>
      </c>
      <c r="AX221" s="252" t="s">
        <v>72</v>
      </c>
      <c r="AY221" s="263" t="s">
        <v>146</v>
      </c>
    </row>
    <row r="222" s="215" customFormat="true" ht="13.5" hidden="false" customHeight="false" outlineLevel="0" collapsed="false">
      <c r="B222" s="216"/>
      <c r="C222" s="217"/>
      <c r="D222" s="218" t="s">
        <v>155</v>
      </c>
      <c r="E222" s="219"/>
      <c r="F222" s="220" t="s">
        <v>312</v>
      </c>
      <c r="G222" s="217"/>
      <c r="H222" s="219"/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155</v>
      </c>
      <c r="AU222" s="226" t="s">
        <v>86</v>
      </c>
      <c r="AV222" s="215" t="s">
        <v>77</v>
      </c>
      <c r="AW222" s="215" t="s">
        <v>36</v>
      </c>
      <c r="AX222" s="215" t="s">
        <v>72</v>
      </c>
      <c r="AY222" s="226" t="s">
        <v>146</v>
      </c>
    </row>
    <row r="223" s="227" customFormat="true" ht="13.5" hidden="false" customHeight="false" outlineLevel="0" collapsed="false">
      <c r="B223" s="228"/>
      <c r="C223" s="229"/>
      <c r="D223" s="218" t="s">
        <v>155</v>
      </c>
      <c r="E223" s="230"/>
      <c r="F223" s="231" t="s">
        <v>313</v>
      </c>
      <c r="G223" s="229"/>
      <c r="H223" s="232" t="n">
        <v>436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155</v>
      </c>
      <c r="AU223" s="238" t="s">
        <v>86</v>
      </c>
      <c r="AV223" s="227" t="s">
        <v>86</v>
      </c>
      <c r="AW223" s="227" t="s">
        <v>36</v>
      </c>
      <c r="AX223" s="227" t="s">
        <v>72</v>
      </c>
      <c r="AY223" s="238" t="s">
        <v>146</v>
      </c>
    </row>
    <row r="224" s="227" customFormat="true" ht="13.5" hidden="false" customHeight="false" outlineLevel="0" collapsed="false">
      <c r="B224" s="228"/>
      <c r="C224" s="229"/>
      <c r="D224" s="218" t="s">
        <v>155</v>
      </c>
      <c r="E224" s="230"/>
      <c r="F224" s="231" t="s">
        <v>314</v>
      </c>
      <c r="G224" s="229"/>
      <c r="H224" s="232" t="n">
        <v>54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155</v>
      </c>
      <c r="AU224" s="238" t="s">
        <v>86</v>
      </c>
      <c r="AV224" s="227" t="s">
        <v>86</v>
      </c>
      <c r="AW224" s="227" t="s">
        <v>36</v>
      </c>
      <c r="AX224" s="227" t="s">
        <v>72</v>
      </c>
      <c r="AY224" s="238" t="s">
        <v>146</v>
      </c>
    </row>
    <row r="225" s="227" customFormat="true" ht="13.5" hidden="false" customHeight="false" outlineLevel="0" collapsed="false">
      <c r="B225" s="228"/>
      <c r="C225" s="229"/>
      <c r="D225" s="218" t="s">
        <v>155</v>
      </c>
      <c r="E225" s="230"/>
      <c r="F225" s="231" t="s">
        <v>315</v>
      </c>
      <c r="G225" s="229"/>
      <c r="H225" s="232" t="n">
        <v>26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155</v>
      </c>
      <c r="AU225" s="238" t="s">
        <v>86</v>
      </c>
      <c r="AV225" s="227" t="s">
        <v>86</v>
      </c>
      <c r="AW225" s="227" t="s">
        <v>36</v>
      </c>
      <c r="AX225" s="227" t="s">
        <v>72</v>
      </c>
      <c r="AY225" s="238" t="s">
        <v>146</v>
      </c>
    </row>
    <row r="226" s="227" customFormat="true" ht="13.5" hidden="false" customHeight="false" outlineLevel="0" collapsed="false">
      <c r="B226" s="228"/>
      <c r="C226" s="229"/>
      <c r="D226" s="218" t="s">
        <v>155</v>
      </c>
      <c r="E226" s="230"/>
      <c r="F226" s="231" t="s">
        <v>316</v>
      </c>
      <c r="G226" s="229"/>
      <c r="H226" s="232" t="n">
        <v>31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155</v>
      </c>
      <c r="AU226" s="238" t="s">
        <v>86</v>
      </c>
      <c r="AV226" s="227" t="s">
        <v>86</v>
      </c>
      <c r="AW226" s="227" t="s">
        <v>36</v>
      </c>
      <c r="AX226" s="227" t="s">
        <v>72</v>
      </c>
      <c r="AY226" s="238" t="s">
        <v>146</v>
      </c>
    </row>
    <row r="227" s="227" customFormat="true" ht="13.5" hidden="false" customHeight="false" outlineLevel="0" collapsed="false">
      <c r="B227" s="228"/>
      <c r="C227" s="229"/>
      <c r="D227" s="218" t="s">
        <v>155</v>
      </c>
      <c r="E227" s="230"/>
      <c r="F227" s="231" t="s">
        <v>317</v>
      </c>
      <c r="G227" s="229"/>
      <c r="H227" s="232" t="n">
        <v>55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155</v>
      </c>
      <c r="AU227" s="238" t="s">
        <v>86</v>
      </c>
      <c r="AV227" s="227" t="s">
        <v>86</v>
      </c>
      <c r="AW227" s="227" t="s">
        <v>36</v>
      </c>
      <c r="AX227" s="227" t="s">
        <v>72</v>
      </c>
      <c r="AY227" s="238" t="s">
        <v>146</v>
      </c>
    </row>
    <row r="228" s="227" customFormat="true" ht="13.5" hidden="false" customHeight="false" outlineLevel="0" collapsed="false">
      <c r="B228" s="228"/>
      <c r="C228" s="229"/>
      <c r="D228" s="218" t="s">
        <v>155</v>
      </c>
      <c r="E228" s="230"/>
      <c r="F228" s="231" t="s">
        <v>318</v>
      </c>
      <c r="G228" s="229"/>
      <c r="H228" s="232" t="n">
        <v>52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155</v>
      </c>
      <c r="AU228" s="238" t="s">
        <v>86</v>
      </c>
      <c r="AV228" s="227" t="s">
        <v>86</v>
      </c>
      <c r="AW228" s="227" t="s">
        <v>36</v>
      </c>
      <c r="AX228" s="227" t="s">
        <v>72</v>
      </c>
      <c r="AY228" s="238" t="s">
        <v>146</v>
      </c>
    </row>
    <row r="229" s="227" customFormat="true" ht="13.5" hidden="false" customHeight="false" outlineLevel="0" collapsed="false">
      <c r="B229" s="228"/>
      <c r="C229" s="229"/>
      <c r="D229" s="218" t="s">
        <v>155</v>
      </c>
      <c r="E229" s="230"/>
      <c r="F229" s="231" t="s">
        <v>319</v>
      </c>
      <c r="G229" s="229"/>
      <c r="H229" s="232" t="n">
        <v>41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155</v>
      </c>
      <c r="AU229" s="238" t="s">
        <v>86</v>
      </c>
      <c r="AV229" s="227" t="s">
        <v>86</v>
      </c>
      <c r="AW229" s="227" t="s">
        <v>36</v>
      </c>
      <c r="AX229" s="227" t="s">
        <v>72</v>
      </c>
      <c r="AY229" s="238" t="s">
        <v>146</v>
      </c>
    </row>
    <row r="230" s="227" customFormat="true" ht="13.5" hidden="false" customHeight="false" outlineLevel="0" collapsed="false">
      <c r="B230" s="228"/>
      <c r="C230" s="229"/>
      <c r="D230" s="218" t="s">
        <v>155</v>
      </c>
      <c r="E230" s="230"/>
      <c r="F230" s="231" t="s">
        <v>320</v>
      </c>
      <c r="G230" s="229"/>
      <c r="H230" s="232" t="n">
        <v>116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155</v>
      </c>
      <c r="AU230" s="238" t="s">
        <v>86</v>
      </c>
      <c r="AV230" s="227" t="s">
        <v>86</v>
      </c>
      <c r="AW230" s="227" t="s">
        <v>36</v>
      </c>
      <c r="AX230" s="227" t="s">
        <v>72</v>
      </c>
      <c r="AY230" s="238" t="s">
        <v>146</v>
      </c>
    </row>
    <row r="231" s="227" customFormat="true" ht="13.5" hidden="false" customHeight="false" outlineLevel="0" collapsed="false">
      <c r="B231" s="228"/>
      <c r="C231" s="229"/>
      <c r="D231" s="218" t="s">
        <v>155</v>
      </c>
      <c r="E231" s="230"/>
      <c r="F231" s="231" t="s">
        <v>321</v>
      </c>
      <c r="G231" s="229"/>
      <c r="H231" s="232" t="n">
        <v>58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155</v>
      </c>
      <c r="AU231" s="238" t="s">
        <v>86</v>
      </c>
      <c r="AV231" s="227" t="s">
        <v>86</v>
      </c>
      <c r="AW231" s="227" t="s">
        <v>36</v>
      </c>
      <c r="AX231" s="227" t="s">
        <v>72</v>
      </c>
      <c r="AY231" s="238" t="s">
        <v>146</v>
      </c>
    </row>
    <row r="232" s="227" customFormat="true" ht="13.5" hidden="false" customHeight="false" outlineLevel="0" collapsed="false">
      <c r="B232" s="228"/>
      <c r="C232" s="229"/>
      <c r="D232" s="218" t="s">
        <v>155</v>
      </c>
      <c r="E232" s="230"/>
      <c r="F232" s="231" t="s">
        <v>322</v>
      </c>
      <c r="G232" s="229"/>
      <c r="H232" s="232" t="n">
        <v>70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155</v>
      </c>
      <c r="AU232" s="238" t="s">
        <v>86</v>
      </c>
      <c r="AV232" s="227" t="s">
        <v>86</v>
      </c>
      <c r="AW232" s="227" t="s">
        <v>36</v>
      </c>
      <c r="AX232" s="227" t="s">
        <v>72</v>
      </c>
      <c r="AY232" s="238" t="s">
        <v>146</v>
      </c>
    </row>
    <row r="233" s="227" customFormat="true" ht="13.5" hidden="false" customHeight="false" outlineLevel="0" collapsed="false">
      <c r="B233" s="228"/>
      <c r="C233" s="229"/>
      <c r="D233" s="218" t="s">
        <v>155</v>
      </c>
      <c r="E233" s="230"/>
      <c r="F233" s="231" t="s">
        <v>323</v>
      </c>
      <c r="G233" s="229"/>
      <c r="H233" s="232" t="n">
        <v>26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155</v>
      </c>
      <c r="AU233" s="238" t="s">
        <v>86</v>
      </c>
      <c r="AV233" s="227" t="s">
        <v>86</v>
      </c>
      <c r="AW233" s="227" t="s">
        <v>36</v>
      </c>
      <c r="AX233" s="227" t="s">
        <v>72</v>
      </c>
      <c r="AY233" s="238" t="s">
        <v>146</v>
      </c>
    </row>
    <row r="234" s="227" customFormat="true" ht="13.5" hidden="false" customHeight="false" outlineLevel="0" collapsed="false">
      <c r="B234" s="228"/>
      <c r="C234" s="229"/>
      <c r="D234" s="218" t="s">
        <v>155</v>
      </c>
      <c r="E234" s="230"/>
      <c r="F234" s="231" t="s">
        <v>324</v>
      </c>
      <c r="G234" s="229"/>
      <c r="H234" s="232" t="n">
        <v>29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155</v>
      </c>
      <c r="AU234" s="238" t="s">
        <v>86</v>
      </c>
      <c r="AV234" s="227" t="s">
        <v>86</v>
      </c>
      <c r="AW234" s="227" t="s">
        <v>36</v>
      </c>
      <c r="AX234" s="227" t="s">
        <v>72</v>
      </c>
      <c r="AY234" s="238" t="s">
        <v>146</v>
      </c>
    </row>
    <row r="235" s="227" customFormat="true" ht="13.5" hidden="false" customHeight="false" outlineLevel="0" collapsed="false">
      <c r="B235" s="228"/>
      <c r="C235" s="229"/>
      <c r="D235" s="218" t="s">
        <v>155</v>
      </c>
      <c r="E235" s="230"/>
      <c r="F235" s="231" t="s">
        <v>325</v>
      </c>
      <c r="G235" s="229"/>
      <c r="H235" s="232" t="n">
        <v>45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155</v>
      </c>
      <c r="AU235" s="238" t="s">
        <v>86</v>
      </c>
      <c r="AV235" s="227" t="s">
        <v>86</v>
      </c>
      <c r="AW235" s="227" t="s">
        <v>36</v>
      </c>
      <c r="AX235" s="227" t="s">
        <v>72</v>
      </c>
      <c r="AY235" s="238" t="s">
        <v>146</v>
      </c>
    </row>
    <row r="236" s="252" customFormat="true" ht="13.5" hidden="false" customHeight="false" outlineLevel="0" collapsed="false">
      <c r="B236" s="253"/>
      <c r="C236" s="254"/>
      <c r="D236" s="218" t="s">
        <v>155</v>
      </c>
      <c r="E236" s="255" t="s">
        <v>111</v>
      </c>
      <c r="F236" s="256" t="s">
        <v>182</v>
      </c>
      <c r="G236" s="254"/>
      <c r="H236" s="257" t="n">
        <v>1039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AT236" s="263" t="s">
        <v>155</v>
      </c>
      <c r="AU236" s="263" t="s">
        <v>86</v>
      </c>
      <c r="AV236" s="252" t="s">
        <v>164</v>
      </c>
      <c r="AW236" s="252" t="s">
        <v>36</v>
      </c>
      <c r="AX236" s="252" t="s">
        <v>72</v>
      </c>
      <c r="AY236" s="263" t="s">
        <v>146</v>
      </c>
    </row>
    <row r="237" s="215" customFormat="true" ht="13.5" hidden="false" customHeight="false" outlineLevel="0" collapsed="false">
      <c r="B237" s="216"/>
      <c r="C237" s="217"/>
      <c r="D237" s="218" t="s">
        <v>155</v>
      </c>
      <c r="E237" s="219"/>
      <c r="F237" s="220" t="s">
        <v>326</v>
      </c>
      <c r="G237" s="217"/>
      <c r="H237" s="219"/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AT237" s="226" t="s">
        <v>155</v>
      </c>
      <c r="AU237" s="226" t="s">
        <v>86</v>
      </c>
      <c r="AV237" s="215" t="s">
        <v>77</v>
      </c>
      <c r="AW237" s="215" t="s">
        <v>36</v>
      </c>
      <c r="AX237" s="215" t="s">
        <v>72</v>
      </c>
      <c r="AY237" s="226" t="s">
        <v>146</v>
      </c>
    </row>
    <row r="238" s="227" customFormat="true" ht="13.5" hidden="false" customHeight="false" outlineLevel="0" collapsed="false">
      <c r="B238" s="228"/>
      <c r="C238" s="229"/>
      <c r="D238" s="218" t="s">
        <v>155</v>
      </c>
      <c r="E238" s="230"/>
      <c r="F238" s="231" t="s">
        <v>327</v>
      </c>
      <c r="G238" s="229"/>
      <c r="H238" s="232" t="n">
        <v>5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155</v>
      </c>
      <c r="AU238" s="238" t="s">
        <v>86</v>
      </c>
      <c r="AV238" s="227" t="s">
        <v>86</v>
      </c>
      <c r="AW238" s="227" t="s">
        <v>36</v>
      </c>
      <c r="AX238" s="227" t="s">
        <v>72</v>
      </c>
      <c r="AY238" s="238" t="s">
        <v>146</v>
      </c>
    </row>
    <row r="239" s="252" customFormat="true" ht="13.5" hidden="false" customHeight="false" outlineLevel="0" collapsed="false">
      <c r="B239" s="253"/>
      <c r="C239" s="254"/>
      <c r="D239" s="218" t="s">
        <v>155</v>
      </c>
      <c r="E239" s="255"/>
      <c r="F239" s="256" t="s">
        <v>182</v>
      </c>
      <c r="G239" s="254"/>
      <c r="H239" s="257" t="n">
        <v>5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AT239" s="263" t="s">
        <v>155</v>
      </c>
      <c r="AU239" s="263" t="s">
        <v>86</v>
      </c>
      <c r="AV239" s="252" t="s">
        <v>164</v>
      </c>
      <c r="AW239" s="252" t="s">
        <v>36</v>
      </c>
      <c r="AX239" s="252" t="s">
        <v>72</v>
      </c>
      <c r="AY239" s="263" t="s">
        <v>146</v>
      </c>
    </row>
    <row r="240" s="239" customFormat="true" ht="13.5" hidden="false" customHeight="false" outlineLevel="0" collapsed="false">
      <c r="B240" s="240"/>
      <c r="C240" s="241"/>
      <c r="D240" s="242" t="s">
        <v>155</v>
      </c>
      <c r="E240" s="243"/>
      <c r="F240" s="244" t="s">
        <v>157</v>
      </c>
      <c r="G240" s="241"/>
      <c r="H240" s="245" t="n">
        <v>8420.1</v>
      </c>
      <c r="I240" s="246"/>
      <c r="J240" s="241"/>
      <c r="K240" s="241"/>
      <c r="L240" s="247"/>
      <c r="M240" s="248"/>
      <c r="N240" s="249"/>
      <c r="O240" s="249"/>
      <c r="P240" s="249"/>
      <c r="Q240" s="249"/>
      <c r="R240" s="249"/>
      <c r="S240" s="249"/>
      <c r="T240" s="250"/>
      <c r="AT240" s="251" t="s">
        <v>155</v>
      </c>
      <c r="AU240" s="251" t="s">
        <v>86</v>
      </c>
      <c r="AV240" s="239" t="s">
        <v>153</v>
      </c>
      <c r="AW240" s="239" t="s">
        <v>36</v>
      </c>
      <c r="AX240" s="239" t="s">
        <v>77</v>
      </c>
      <c r="AY240" s="251" t="s">
        <v>146</v>
      </c>
    </row>
    <row r="241" s="30" customFormat="true" ht="31.5" hidden="false" customHeight="true" outlineLevel="0" collapsed="false">
      <c r="B241" s="31"/>
      <c r="C241" s="203" t="s">
        <v>328</v>
      </c>
      <c r="D241" s="203" t="s">
        <v>148</v>
      </c>
      <c r="E241" s="204" t="s">
        <v>329</v>
      </c>
      <c r="F241" s="205" t="s">
        <v>330</v>
      </c>
      <c r="G241" s="206" t="s">
        <v>151</v>
      </c>
      <c r="H241" s="207" t="n">
        <v>1850</v>
      </c>
      <c r="I241" s="208"/>
      <c r="J241" s="209" t="n">
        <f aca="false">ROUND(I241*H241,2)</f>
        <v>0</v>
      </c>
      <c r="K241" s="205" t="s">
        <v>152</v>
      </c>
      <c r="L241" s="57"/>
      <c r="M241" s="210"/>
      <c r="N241" s="211" t="s">
        <v>43</v>
      </c>
      <c r="O241" s="32"/>
      <c r="P241" s="212" t="n">
        <f aca="false">O241*H241</f>
        <v>0</v>
      </c>
      <c r="Q241" s="212" t="n">
        <v>0</v>
      </c>
      <c r="R241" s="212" t="n">
        <f aca="false">Q241*H241</f>
        <v>0</v>
      </c>
      <c r="S241" s="212" t="n">
        <v>0</v>
      </c>
      <c r="T241" s="213" t="n">
        <f aca="false">S241*H241</f>
        <v>0</v>
      </c>
      <c r="AR241" s="10" t="s">
        <v>153</v>
      </c>
      <c r="AT241" s="10" t="s">
        <v>148</v>
      </c>
      <c r="AU241" s="10" t="s">
        <v>86</v>
      </c>
      <c r="AY241" s="10" t="s">
        <v>146</v>
      </c>
      <c r="BE241" s="214" t="n">
        <f aca="false">IF(N241="základní",J241,0)</f>
        <v>0</v>
      </c>
      <c r="BF241" s="214" t="n">
        <f aca="false">IF(N241="snížená",J241,0)</f>
        <v>0</v>
      </c>
      <c r="BG241" s="214" t="n">
        <f aca="false">IF(N241="zákl. přenesená",J241,0)</f>
        <v>0</v>
      </c>
      <c r="BH241" s="214" t="n">
        <f aca="false">IF(N241="sníž. přenesená",J241,0)</f>
        <v>0</v>
      </c>
      <c r="BI241" s="214" t="n">
        <f aca="false">IF(N241="nulová",J241,0)</f>
        <v>0</v>
      </c>
      <c r="BJ241" s="10" t="s">
        <v>77</v>
      </c>
      <c r="BK241" s="214" t="n">
        <f aca="false">ROUND(I241*H241,2)</f>
        <v>0</v>
      </c>
      <c r="BL241" s="10" t="s">
        <v>153</v>
      </c>
      <c r="BM241" s="10" t="s">
        <v>331</v>
      </c>
    </row>
    <row r="242" s="215" customFormat="true" ht="13.5" hidden="false" customHeight="false" outlineLevel="0" collapsed="false">
      <c r="B242" s="216"/>
      <c r="C242" s="217"/>
      <c r="D242" s="218" t="s">
        <v>155</v>
      </c>
      <c r="E242" s="219"/>
      <c r="F242" s="220" t="s">
        <v>332</v>
      </c>
      <c r="G242" s="217"/>
      <c r="H242" s="219"/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155</v>
      </c>
      <c r="AU242" s="226" t="s">
        <v>86</v>
      </c>
      <c r="AV242" s="215" t="s">
        <v>77</v>
      </c>
      <c r="AW242" s="215" t="s">
        <v>36</v>
      </c>
      <c r="AX242" s="215" t="s">
        <v>72</v>
      </c>
      <c r="AY242" s="226" t="s">
        <v>146</v>
      </c>
    </row>
    <row r="243" s="227" customFormat="true" ht="13.5" hidden="false" customHeight="false" outlineLevel="0" collapsed="false">
      <c r="B243" s="228"/>
      <c r="C243" s="229"/>
      <c r="D243" s="218" t="s">
        <v>155</v>
      </c>
      <c r="E243" s="230"/>
      <c r="F243" s="231" t="s">
        <v>333</v>
      </c>
      <c r="G243" s="229"/>
      <c r="H243" s="232" t="n">
        <v>1850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155</v>
      </c>
      <c r="AU243" s="238" t="s">
        <v>86</v>
      </c>
      <c r="AV243" s="227" t="s">
        <v>86</v>
      </c>
      <c r="AW243" s="227" t="s">
        <v>36</v>
      </c>
      <c r="AX243" s="227" t="s">
        <v>72</v>
      </c>
      <c r="AY243" s="238" t="s">
        <v>146</v>
      </c>
    </row>
    <row r="244" s="239" customFormat="true" ht="13.5" hidden="false" customHeight="false" outlineLevel="0" collapsed="false">
      <c r="B244" s="240"/>
      <c r="C244" s="241"/>
      <c r="D244" s="242" t="s">
        <v>155</v>
      </c>
      <c r="E244" s="243"/>
      <c r="F244" s="244" t="s">
        <v>157</v>
      </c>
      <c r="G244" s="241"/>
      <c r="H244" s="245" t="n">
        <v>1850</v>
      </c>
      <c r="I244" s="246"/>
      <c r="J244" s="241"/>
      <c r="K244" s="241"/>
      <c r="L244" s="247"/>
      <c r="M244" s="248"/>
      <c r="N244" s="249"/>
      <c r="O244" s="249"/>
      <c r="P244" s="249"/>
      <c r="Q244" s="249"/>
      <c r="R244" s="249"/>
      <c r="S244" s="249"/>
      <c r="T244" s="250"/>
      <c r="AT244" s="251" t="s">
        <v>155</v>
      </c>
      <c r="AU244" s="251" t="s">
        <v>86</v>
      </c>
      <c r="AV244" s="239" t="s">
        <v>153</v>
      </c>
      <c r="AW244" s="239" t="s">
        <v>36</v>
      </c>
      <c r="AX244" s="239" t="s">
        <v>77</v>
      </c>
      <c r="AY244" s="251" t="s">
        <v>146</v>
      </c>
    </row>
    <row r="245" s="30" customFormat="true" ht="31.5" hidden="false" customHeight="true" outlineLevel="0" collapsed="false">
      <c r="B245" s="31"/>
      <c r="C245" s="203" t="s">
        <v>334</v>
      </c>
      <c r="D245" s="203" t="s">
        <v>148</v>
      </c>
      <c r="E245" s="204" t="s">
        <v>335</v>
      </c>
      <c r="F245" s="205" t="s">
        <v>336</v>
      </c>
      <c r="G245" s="206" t="s">
        <v>151</v>
      </c>
      <c r="H245" s="207" t="n">
        <v>1238</v>
      </c>
      <c r="I245" s="208"/>
      <c r="J245" s="209" t="n">
        <f aca="false">ROUND(I245*H245,2)</f>
        <v>0</v>
      </c>
      <c r="K245" s="205" t="s">
        <v>152</v>
      </c>
      <c r="L245" s="57"/>
      <c r="M245" s="210"/>
      <c r="N245" s="211" t="s">
        <v>43</v>
      </c>
      <c r="O245" s="32"/>
      <c r="P245" s="212" t="n">
        <f aca="false">O245*H245</f>
        <v>0</v>
      </c>
      <c r="Q245" s="212" t="n">
        <v>0</v>
      </c>
      <c r="R245" s="212" t="n">
        <f aca="false">Q245*H245</f>
        <v>0</v>
      </c>
      <c r="S245" s="212" t="n">
        <v>0</v>
      </c>
      <c r="T245" s="213" t="n">
        <f aca="false">S245*H245</f>
        <v>0</v>
      </c>
      <c r="AR245" s="10" t="s">
        <v>153</v>
      </c>
      <c r="AT245" s="10" t="s">
        <v>148</v>
      </c>
      <c r="AU245" s="10" t="s">
        <v>86</v>
      </c>
      <c r="AY245" s="10" t="s">
        <v>146</v>
      </c>
      <c r="BE245" s="214" t="n">
        <f aca="false">IF(N245="základní",J245,0)</f>
        <v>0</v>
      </c>
      <c r="BF245" s="214" t="n">
        <f aca="false">IF(N245="snížená",J245,0)</f>
        <v>0</v>
      </c>
      <c r="BG245" s="214" t="n">
        <f aca="false">IF(N245="zákl. přenesená",J245,0)</f>
        <v>0</v>
      </c>
      <c r="BH245" s="214" t="n">
        <f aca="false">IF(N245="sníž. přenesená",J245,0)</f>
        <v>0</v>
      </c>
      <c r="BI245" s="214" t="n">
        <f aca="false">IF(N245="nulová",J245,0)</f>
        <v>0</v>
      </c>
      <c r="BJ245" s="10" t="s">
        <v>77</v>
      </c>
      <c r="BK245" s="214" t="n">
        <f aca="false">ROUND(I245*H245,2)</f>
        <v>0</v>
      </c>
      <c r="BL245" s="10" t="s">
        <v>153</v>
      </c>
      <c r="BM245" s="10" t="s">
        <v>337</v>
      </c>
    </row>
    <row r="246" s="215" customFormat="true" ht="13.5" hidden="false" customHeight="false" outlineLevel="0" collapsed="false">
      <c r="B246" s="216"/>
      <c r="C246" s="217"/>
      <c r="D246" s="218" t="s">
        <v>155</v>
      </c>
      <c r="E246" s="219"/>
      <c r="F246" s="220" t="s">
        <v>332</v>
      </c>
      <c r="G246" s="217"/>
      <c r="H246" s="219"/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155</v>
      </c>
      <c r="AU246" s="226" t="s">
        <v>86</v>
      </c>
      <c r="AV246" s="215" t="s">
        <v>77</v>
      </c>
      <c r="AW246" s="215" t="s">
        <v>36</v>
      </c>
      <c r="AX246" s="215" t="s">
        <v>72</v>
      </c>
      <c r="AY246" s="226" t="s">
        <v>146</v>
      </c>
    </row>
    <row r="247" s="227" customFormat="true" ht="13.5" hidden="false" customHeight="false" outlineLevel="0" collapsed="false">
      <c r="B247" s="228"/>
      <c r="C247" s="229"/>
      <c r="D247" s="218" t="s">
        <v>155</v>
      </c>
      <c r="E247" s="230"/>
      <c r="F247" s="231" t="s">
        <v>338</v>
      </c>
      <c r="G247" s="229"/>
      <c r="H247" s="232" t="n">
        <v>1238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155</v>
      </c>
      <c r="AU247" s="238" t="s">
        <v>86</v>
      </c>
      <c r="AV247" s="227" t="s">
        <v>86</v>
      </c>
      <c r="AW247" s="227" t="s">
        <v>36</v>
      </c>
      <c r="AX247" s="227" t="s">
        <v>72</v>
      </c>
      <c r="AY247" s="238" t="s">
        <v>146</v>
      </c>
    </row>
    <row r="248" s="239" customFormat="true" ht="13.5" hidden="false" customHeight="false" outlineLevel="0" collapsed="false">
      <c r="B248" s="240"/>
      <c r="C248" s="241"/>
      <c r="D248" s="242" t="s">
        <v>155</v>
      </c>
      <c r="E248" s="243"/>
      <c r="F248" s="244" t="s">
        <v>157</v>
      </c>
      <c r="G248" s="241"/>
      <c r="H248" s="245" t="n">
        <v>1238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50"/>
      <c r="AT248" s="251" t="s">
        <v>155</v>
      </c>
      <c r="AU248" s="251" t="s">
        <v>86</v>
      </c>
      <c r="AV248" s="239" t="s">
        <v>153</v>
      </c>
      <c r="AW248" s="239" t="s">
        <v>36</v>
      </c>
      <c r="AX248" s="239" t="s">
        <v>77</v>
      </c>
      <c r="AY248" s="251" t="s">
        <v>146</v>
      </c>
    </row>
    <row r="249" s="30" customFormat="true" ht="22.5" hidden="false" customHeight="true" outlineLevel="0" collapsed="false">
      <c r="B249" s="31"/>
      <c r="C249" s="203" t="s">
        <v>339</v>
      </c>
      <c r="D249" s="203" t="s">
        <v>148</v>
      </c>
      <c r="E249" s="204" t="s">
        <v>340</v>
      </c>
      <c r="F249" s="205" t="s">
        <v>341</v>
      </c>
      <c r="G249" s="206" t="s">
        <v>342</v>
      </c>
      <c r="H249" s="207" t="n">
        <v>12</v>
      </c>
      <c r="I249" s="208"/>
      <c r="J249" s="209" t="n">
        <f aca="false">ROUND(I249*H249,2)</f>
        <v>0</v>
      </c>
      <c r="K249" s="205"/>
      <c r="L249" s="57"/>
      <c r="M249" s="210"/>
      <c r="N249" s="211" t="s">
        <v>43</v>
      </c>
      <c r="O249" s="32"/>
      <c r="P249" s="212" t="n">
        <f aca="false">O249*H249</f>
        <v>0</v>
      </c>
      <c r="Q249" s="212" t="n">
        <v>0</v>
      </c>
      <c r="R249" s="212" t="n">
        <f aca="false">Q249*H249</f>
        <v>0</v>
      </c>
      <c r="S249" s="212" t="n">
        <v>0</v>
      </c>
      <c r="T249" s="213" t="n">
        <f aca="false">S249*H249</f>
        <v>0</v>
      </c>
      <c r="AR249" s="10" t="s">
        <v>153</v>
      </c>
      <c r="AT249" s="10" t="s">
        <v>148</v>
      </c>
      <c r="AU249" s="10" t="s">
        <v>86</v>
      </c>
      <c r="AY249" s="10" t="s">
        <v>146</v>
      </c>
      <c r="BE249" s="214" t="n">
        <f aca="false">IF(N249="základní",J249,0)</f>
        <v>0</v>
      </c>
      <c r="BF249" s="214" t="n">
        <f aca="false">IF(N249="snížená",J249,0)</f>
        <v>0</v>
      </c>
      <c r="BG249" s="214" t="n">
        <f aca="false">IF(N249="zákl. přenesená",J249,0)</f>
        <v>0</v>
      </c>
      <c r="BH249" s="214" t="n">
        <f aca="false">IF(N249="sníž. přenesená",J249,0)</f>
        <v>0</v>
      </c>
      <c r="BI249" s="214" t="n">
        <f aca="false">IF(N249="nulová",J249,0)</f>
        <v>0</v>
      </c>
      <c r="BJ249" s="10" t="s">
        <v>77</v>
      </c>
      <c r="BK249" s="214" t="n">
        <f aca="false">ROUND(I249*H249,2)</f>
        <v>0</v>
      </c>
      <c r="BL249" s="10" t="s">
        <v>153</v>
      </c>
      <c r="BM249" s="10" t="s">
        <v>343</v>
      </c>
    </row>
    <row r="250" s="30" customFormat="true" ht="67.5" hidden="false" customHeight="false" outlineLevel="0" collapsed="false">
      <c r="B250" s="31"/>
      <c r="C250" s="59"/>
      <c r="D250" s="218" t="s">
        <v>344</v>
      </c>
      <c r="E250" s="59"/>
      <c r="F250" s="269" t="s">
        <v>345</v>
      </c>
      <c r="G250" s="59"/>
      <c r="H250" s="59"/>
      <c r="I250" s="170"/>
      <c r="J250" s="59"/>
      <c r="K250" s="59"/>
      <c r="L250" s="57"/>
      <c r="M250" s="270"/>
      <c r="N250" s="32"/>
      <c r="O250" s="32"/>
      <c r="P250" s="32"/>
      <c r="Q250" s="32"/>
      <c r="R250" s="32"/>
      <c r="S250" s="32"/>
      <c r="T250" s="79"/>
      <c r="AT250" s="10" t="s">
        <v>344</v>
      </c>
      <c r="AU250" s="10" t="s">
        <v>86</v>
      </c>
    </row>
    <row r="251" s="215" customFormat="true" ht="13.5" hidden="false" customHeight="false" outlineLevel="0" collapsed="false">
      <c r="B251" s="216"/>
      <c r="C251" s="217"/>
      <c r="D251" s="218" t="s">
        <v>155</v>
      </c>
      <c r="E251" s="219"/>
      <c r="F251" s="220" t="s">
        <v>346</v>
      </c>
      <c r="G251" s="217"/>
      <c r="H251" s="219"/>
      <c r="I251" s="221"/>
      <c r="J251" s="217"/>
      <c r="K251" s="217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155</v>
      </c>
      <c r="AU251" s="226" t="s">
        <v>86</v>
      </c>
      <c r="AV251" s="215" t="s">
        <v>77</v>
      </c>
      <c r="AW251" s="215" t="s">
        <v>36</v>
      </c>
      <c r="AX251" s="215" t="s">
        <v>72</v>
      </c>
      <c r="AY251" s="226" t="s">
        <v>146</v>
      </c>
    </row>
    <row r="252" s="227" customFormat="true" ht="13.5" hidden="false" customHeight="false" outlineLevel="0" collapsed="false">
      <c r="B252" s="228"/>
      <c r="C252" s="229"/>
      <c r="D252" s="218" t="s">
        <v>155</v>
      </c>
      <c r="E252" s="230"/>
      <c r="F252" s="231" t="s">
        <v>347</v>
      </c>
      <c r="G252" s="229"/>
      <c r="H252" s="232" t="n">
        <v>6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155</v>
      </c>
      <c r="AU252" s="238" t="s">
        <v>86</v>
      </c>
      <c r="AV252" s="227" t="s">
        <v>86</v>
      </c>
      <c r="AW252" s="227" t="s">
        <v>36</v>
      </c>
      <c r="AX252" s="227" t="s">
        <v>72</v>
      </c>
      <c r="AY252" s="238" t="s">
        <v>146</v>
      </c>
    </row>
    <row r="253" s="227" customFormat="true" ht="13.5" hidden="false" customHeight="false" outlineLevel="0" collapsed="false">
      <c r="B253" s="228"/>
      <c r="C253" s="229"/>
      <c r="D253" s="218" t="s">
        <v>155</v>
      </c>
      <c r="E253" s="230"/>
      <c r="F253" s="231" t="s">
        <v>348</v>
      </c>
      <c r="G253" s="229"/>
      <c r="H253" s="232" t="n">
        <v>6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155</v>
      </c>
      <c r="AU253" s="238" t="s">
        <v>86</v>
      </c>
      <c r="AV253" s="227" t="s">
        <v>86</v>
      </c>
      <c r="AW253" s="227" t="s">
        <v>36</v>
      </c>
      <c r="AX253" s="227" t="s">
        <v>72</v>
      </c>
      <c r="AY253" s="238" t="s">
        <v>146</v>
      </c>
    </row>
    <row r="254" s="252" customFormat="true" ht="13.5" hidden="false" customHeight="false" outlineLevel="0" collapsed="false">
      <c r="B254" s="253"/>
      <c r="C254" s="254"/>
      <c r="D254" s="218" t="s">
        <v>155</v>
      </c>
      <c r="E254" s="255"/>
      <c r="F254" s="256" t="s">
        <v>182</v>
      </c>
      <c r="G254" s="254"/>
      <c r="H254" s="257" t="n">
        <v>12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AT254" s="263" t="s">
        <v>155</v>
      </c>
      <c r="AU254" s="263" t="s">
        <v>86</v>
      </c>
      <c r="AV254" s="252" t="s">
        <v>164</v>
      </c>
      <c r="AW254" s="252" t="s">
        <v>36</v>
      </c>
      <c r="AX254" s="252" t="s">
        <v>72</v>
      </c>
      <c r="AY254" s="263" t="s">
        <v>146</v>
      </c>
    </row>
    <row r="255" s="239" customFormat="true" ht="13.5" hidden="false" customHeight="false" outlineLevel="0" collapsed="false">
      <c r="B255" s="240"/>
      <c r="C255" s="241"/>
      <c r="D255" s="242" t="s">
        <v>155</v>
      </c>
      <c r="E255" s="243"/>
      <c r="F255" s="244" t="s">
        <v>157</v>
      </c>
      <c r="G255" s="241"/>
      <c r="H255" s="245" t="n">
        <v>12</v>
      </c>
      <c r="I255" s="246"/>
      <c r="J255" s="241"/>
      <c r="K255" s="241"/>
      <c r="L255" s="247"/>
      <c r="M255" s="248"/>
      <c r="N255" s="249"/>
      <c r="O255" s="249"/>
      <c r="P255" s="249"/>
      <c r="Q255" s="249"/>
      <c r="R255" s="249"/>
      <c r="S255" s="249"/>
      <c r="T255" s="250"/>
      <c r="AT255" s="251" t="s">
        <v>155</v>
      </c>
      <c r="AU255" s="251" t="s">
        <v>86</v>
      </c>
      <c r="AV255" s="239" t="s">
        <v>153</v>
      </c>
      <c r="AW255" s="239" t="s">
        <v>36</v>
      </c>
      <c r="AX255" s="239" t="s">
        <v>77</v>
      </c>
      <c r="AY255" s="251" t="s">
        <v>146</v>
      </c>
    </row>
    <row r="256" s="30" customFormat="true" ht="31.5" hidden="false" customHeight="true" outlineLevel="0" collapsed="false">
      <c r="B256" s="31"/>
      <c r="C256" s="203" t="s">
        <v>349</v>
      </c>
      <c r="D256" s="203" t="s">
        <v>148</v>
      </c>
      <c r="E256" s="204" t="s">
        <v>350</v>
      </c>
      <c r="F256" s="205" t="s">
        <v>351</v>
      </c>
      <c r="G256" s="206" t="s">
        <v>151</v>
      </c>
      <c r="H256" s="207" t="n">
        <v>300</v>
      </c>
      <c r="I256" s="208"/>
      <c r="J256" s="209" t="n">
        <f aca="false">ROUND(I256*H256,2)</f>
        <v>0</v>
      </c>
      <c r="K256" s="205"/>
      <c r="L256" s="57"/>
      <c r="M256" s="210"/>
      <c r="N256" s="211" t="s">
        <v>43</v>
      </c>
      <c r="O256" s="32"/>
      <c r="P256" s="212" t="n">
        <f aca="false">O256*H256</f>
        <v>0</v>
      </c>
      <c r="Q256" s="212" t="n">
        <v>0.00018</v>
      </c>
      <c r="R256" s="212" t="n">
        <f aca="false">Q256*H256</f>
        <v>0.054</v>
      </c>
      <c r="S256" s="212" t="n">
        <v>0</v>
      </c>
      <c r="T256" s="213" t="n">
        <f aca="false">S256*H256</f>
        <v>0</v>
      </c>
      <c r="AR256" s="10" t="s">
        <v>153</v>
      </c>
      <c r="AT256" s="10" t="s">
        <v>148</v>
      </c>
      <c r="AU256" s="10" t="s">
        <v>86</v>
      </c>
      <c r="AY256" s="10" t="s">
        <v>146</v>
      </c>
      <c r="BE256" s="214" t="n">
        <f aca="false">IF(N256="základní",J256,0)</f>
        <v>0</v>
      </c>
      <c r="BF256" s="214" t="n">
        <f aca="false">IF(N256="snížená",J256,0)</f>
        <v>0</v>
      </c>
      <c r="BG256" s="214" t="n">
        <f aca="false">IF(N256="zákl. přenesená",J256,0)</f>
        <v>0</v>
      </c>
      <c r="BH256" s="214" t="n">
        <f aca="false">IF(N256="sníž. přenesená",J256,0)</f>
        <v>0</v>
      </c>
      <c r="BI256" s="214" t="n">
        <f aca="false">IF(N256="nulová",J256,0)</f>
        <v>0</v>
      </c>
      <c r="BJ256" s="10" t="s">
        <v>77</v>
      </c>
      <c r="BK256" s="214" t="n">
        <f aca="false">ROUND(I256*H256,2)</f>
        <v>0</v>
      </c>
      <c r="BL256" s="10" t="s">
        <v>153</v>
      </c>
      <c r="BM256" s="10" t="s">
        <v>352</v>
      </c>
    </row>
    <row r="257" s="30" customFormat="true" ht="54" hidden="false" customHeight="false" outlineLevel="0" collapsed="false">
      <c r="B257" s="31"/>
      <c r="C257" s="59"/>
      <c r="D257" s="218" t="s">
        <v>344</v>
      </c>
      <c r="E257" s="59"/>
      <c r="F257" s="269" t="s">
        <v>353</v>
      </c>
      <c r="G257" s="59"/>
      <c r="H257" s="59"/>
      <c r="I257" s="170"/>
      <c r="J257" s="59"/>
      <c r="K257" s="59"/>
      <c r="L257" s="57"/>
      <c r="M257" s="270"/>
      <c r="N257" s="32"/>
      <c r="O257" s="32"/>
      <c r="P257" s="32"/>
      <c r="Q257" s="32"/>
      <c r="R257" s="32"/>
      <c r="S257" s="32"/>
      <c r="T257" s="79"/>
      <c r="AT257" s="10" t="s">
        <v>344</v>
      </c>
      <c r="AU257" s="10" t="s">
        <v>86</v>
      </c>
    </row>
    <row r="258" s="215" customFormat="true" ht="13.5" hidden="false" customHeight="false" outlineLevel="0" collapsed="false">
      <c r="B258" s="216"/>
      <c r="C258" s="217"/>
      <c r="D258" s="218" t="s">
        <v>155</v>
      </c>
      <c r="E258" s="219"/>
      <c r="F258" s="220" t="s">
        <v>354</v>
      </c>
      <c r="G258" s="217"/>
      <c r="H258" s="219"/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155</v>
      </c>
      <c r="AU258" s="226" t="s">
        <v>86</v>
      </c>
      <c r="AV258" s="215" t="s">
        <v>77</v>
      </c>
      <c r="AW258" s="215" t="s">
        <v>36</v>
      </c>
      <c r="AX258" s="215" t="s">
        <v>72</v>
      </c>
      <c r="AY258" s="226" t="s">
        <v>146</v>
      </c>
    </row>
    <row r="259" s="227" customFormat="true" ht="13.5" hidden="false" customHeight="false" outlineLevel="0" collapsed="false">
      <c r="B259" s="228"/>
      <c r="C259" s="229"/>
      <c r="D259" s="218" t="s">
        <v>155</v>
      </c>
      <c r="E259" s="230"/>
      <c r="F259" s="231" t="s">
        <v>84</v>
      </c>
      <c r="G259" s="229"/>
      <c r="H259" s="232" t="n">
        <v>300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155</v>
      </c>
      <c r="AU259" s="238" t="s">
        <v>86</v>
      </c>
      <c r="AV259" s="227" t="s">
        <v>86</v>
      </c>
      <c r="AW259" s="227" t="s">
        <v>36</v>
      </c>
      <c r="AX259" s="227" t="s">
        <v>72</v>
      </c>
      <c r="AY259" s="238" t="s">
        <v>146</v>
      </c>
    </row>
    <row r="260" s="239" customFormat="true" ht="13.5" hidden="false" customHeight="false" outlineLevel="0" collapsed="false">
      <c r="B260" s="240"/>
      <c r="C260" s="241"/>
      <c r="D260" s="218" t="s">
        <v>155</v>
      </c>
      <c r="E260" s="264"/>
      <c r="F260" s="265" t="s">
        <v>157</v>
      </c>
      <c r="G260" s="241"/>
      <c r="H260" s="266" t="n">
        <v>300</v>
      </c>
      <c r="I260" s="246"/>
      <c r="J260" s="241"/>
      <c r="K260" s="241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155</v>
      </c>
      <c r="AU260" s="251" t="s">
        <v>86</v>
      </c>
      <c r="AV260" s="239" t="s">
        <v>153</v>
      </c>
      <c r="AW260" s="239" t="s">
        <v>36</v>
      </c>
      <c r="AX260" s="239" t="s">
        <v>77</v>
      </c>
      <c r="AY260" s="251" t="s">
        <v>146</v>
      </c>
    </row>
    <row r="261" s="185" customFormat="true" ht="29.85" hidden="false" customHeight="true" outlineLevel="0" collapsed="false">
      <c r="B261" s="186"/>
      <c r="C261" s="187"/>
      <c r="D261" s="200" t="s">
        <v>71</v>
      </c>
      <c r="E261" s="201" t="s">
        <v>86</v>
      </c>
      <c r="F261" s="201" t="s">
        <v>355</v>
      </c>
      <c r="G261" s="187"/>
      <c r="H261" s="187"/>
      <c r="I261" s="190"/>
      <c r="J261" s="202" t="n">
        <f aca="false">BK261</f>
        <v>0</v>
      </c>
      <c r="K261" s="187"/>
      <c r="L261" s="192"/>
      <c r="M261" s="193"/>
      <c r="N261" s="194"/>
      <c r="O261" s="194"/>
      <c r="P261" s="195" t="n">
        <f aca="false">SUM(P262:P270)</f>
        <v>0</v>
      </c>
      <c r="Q261" s="194"/>
      <c r="R261" s="195" t="n">
        <f aca="false">SUM(R262:R270)</f>
        <v>0.14188392</v>
      </c>
      <c r="S261" s="194"/>
      <c r="T261" s="196" t="n">
        <f aca="false">SUM(T262:T270)</f>
        <v>0</v>
      </c>
      <c r="AR261" s="197" t="s">
        <v>77</v>
      </c>
      <c r="AT261" s="198" t="s">
        <v>71</v>
      </c>
      <c r="AU261" s="198" t="s">
        <v>77</v>
      </c>
      <c r="AY261" s="197" t="s">
        <v>146</v>
      </c>
      <c r="BK261" s="199" t="n">
        <f aca="false">SUM(BK262:BK270)</f>
        <v>0</v>
      </c>
    </row>
    <row r="262" s="30" customFormat="true" ht="22.5" hidden="false" customHeight="true" outlineLevel="0" collapsed="false">
      <c r="B262" s="31"/>
      <c r="C262" s="203" t="s">
        <v>356</v>
      </c>
      <c r="D262" s="203" t="s">
        <v>148</v>
      </c>
      <c r="E262" s="204" t="s">
        <v>357</v>
      </c>
      <c r="F262" s="205" t="s">
        <v>358</v>
      </c>
      <c r="G262" s="206" t="s">
        <v>342</v>
      </c>
      <c r="H262" s="207" t="n">
        <v>6</v>
      </c>
      <c r="I262" s="208"/>
      <c r="J262" s="209" t="n">
        <f aca="false">ROUND(I262*H262,2)</f>
        <v>0</v>
      </c>
      <c r="K262" s="205" t="s">
        <v>152</v>
      </c>
      <c r="L262" s="57"/>
      <c r="M262" s="210"/>
      <c r="N262" s="211" t="s">
        <v>43</v>
      </c>
      <c r="O262" s="32"/>
      <c r="P262" s="212" t="n">
        <f aca="false">O262*H262</f>
        <v>0</v>
      </c>
      <c r="Q262" s="212" t="n">
        <v>0.00048</v>
      </c>
      <c r="R262" s="212" t="n">
        <f aca="false">Q262*H262</f>
        <v>0.00288</v>
      </c>
      <c r="S262" s="212" t="n">
        <v>0</v>
      </c>
      <c r="T262" s="213" t="n">
        <f aca="false">S262*H262</f>
        <v>0</v>
      </c>
      <c r="AR262" s="10" t="s">
        <v>153</v>
      </c>
      <c r="AT262" s="10" t="s">
        <v>148</v>
      </c>
      <c r="AU262" s="10" t="s">
        <v>86</v>
      </c>
      <c r="AY262" s="10" t="s">
        <v>146</v>
      </c>
      <c r="BE262" s="214" t="n">
        <f aca="false">IF(N262="základní",J262,0)</f>
        <v>0</v>
      </c>
      <c r="BF262" s="214" t="n">
        <f aca="false">IF(N262="snížená",J262,0)</f>
        <v>0</v>
      </c>
      <c r="BG262" s="214" t="n">
        <f aca="false">IF(N262="zákl. přenesená",J262,0)</f>
        <v>0</v>
      </c>
      <c r="BH262" s="214" t="n">
        <f aca="false">IF(N262="sníž. přenesená",J262,0)</f>
        <v>0</v>
      </c>
      <c r="BI262" s="214" t="n">
        <f aca="false">IF(N262="nulová",J262,0)</f>
        <v>0</v>
      </c>
      <c r="BJ262" s="10" t="s">
        <v>77</v>
      </c>
      <c r="BK262" s="214" t="n">
        <f aca="false">ROUND(I262*H262,2)</f>
        <v>0</v>
      </c>
      <c r="BL262" s="10" t="s">
        <v>153</v>
      </c>
      <c r="BM262" s="10" t="s">
        <v>359</v>
      </c>
    </row>
    <row r="263" s="215" customFormat="true" ht="13.5" hidden="false" customHeight="false" outlineLevel="0" collapsed="false">
      <c r="B263" s="216"/>
      <c r="C263" s="217"/>
      <c r="D263" s="218" t="s">
        <v>155</v>
      </c>
      <c r="E263" s="219"/>
      <c r="F263" s="220" t="s">
        <v>360</v>
      </c>
      <c r="G263" s="217"/>
      <c r="H263" s="219"/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155</v>
      </c>
      <c r="AU263" s="226" t="s">
        <v>86</v>
      </c>
      <c r="AV263" s="215" t="s">
        <v>77</v>
      </c>
      <c r="AW263" s="215" t="s">
        <v>36</v>
      </c>
      <c r="AX263" s="215" t="s">
        <v>72</v>
      </c>
      <c r="AY263" s="226" t="s">
        <v>146</v>
      </c>
    </row>
    <row r="264" s="227" customFormat="true" ht="13.5" hidden="false" customHeight="false" outlineLevel="0" collapsed="false">
      <c r="B264" s="228"/>
      <c r="C264" s="229"/>
      <c r="D264" s="218" t="s">
        <v>155</v>
      </c>
      <c r="E264" s="230"/>
      <c r="F264" s="231" t="s">
        <v>361</v>
      </c>
      <c r="G264" s="229"/>
      <c r="H264" s="232" t="n">
        <v>6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155</v>
      </c>
      <c r="AU264" s="238" t="s">
        <v>86</v>
      </c>
      <c r="AV264" s="227" t="s">
        <v>86</v>
      </c>
      <c r="AW264" s="227" t="s">
        <v>36</v>
      </c>
      <c r="AX264" s="227" t="s">
        <v>72</v>
      </c>
      <c r="AY264" s="238" t="s">
        <v>146</v>
      </c>
    </row>
    <row r="265" s="239" customFormat="true" ht="13.5" hidden="false" customHeight="false" outlineLevel="0" collapsed="false">
      <c r="B265" s="240"/>
      <c r="C265" s="241"/>
      <c r="D265" s="242" t="s">
        <v>155</v>
      </c>
      <c r="E265" s="243"/>
      <c r="F265" s="244" t="s">
        <v>157</v>
      </c>
      <c r="G265" s="241"/>
      <c r="H265" s="245" t="n">
        <v>6</v>
      </c>
      <c r="I265" s="246"/>
      <c r="J265" s="241"/>
      <c r="K265" s="241"/>
      <c r="L265" s="247"/>
      <c r="M265" s="248"/>
      <c r="N265" s="249"/>
      <c r="O265" s="249"/>
      <c r="P265" s="249"/>
      <c r="Q265" s="249"/>
      <c r="R265" s="249"/>
      <c r="S265" s="249"/>
      <c r="T265" s="250"/>
      <c r="AT265" s="251" t="s">
        <v>155</v>
      </c>
      <c r="AU265" s="251" t="s">
        <v>86</v>
      </c>
      <c r="AV265" s="239" t="s">
        <v>153</v>
      </c>
      <c r="AW265" s="239" t="s">
        <v>36</v>
      </c>
      <c r="AX265" s="239" t="s">
        <v>77</v>
      </c>
      <c r="AY265" s="251" t="s">
        <v>146</v>
      </c>
    </row>
    <row r="266" s="30" customFormat="true" ht="22.5" hidden="false" customHeight="true" outlineLevel="0" collapsed="false">
      <c r="B266" s="31"/>
      <c r="C266" s="203" t="s">
        <v>362</v>
      </c>
      <c r="D266" s="203" t="s">
        <v>148</v>
      </c>
      <c r="E266" s="204" t="s">
        <v>363</v>
      </c>
      <c r="F266" s="205" t="s">
        <v>364</v>
      </c>
      <c r="G266" s="206" t="s">
        <v>365</v>
      </c>
      <c r="H266" s="207" t="n">
        <v>0.132</v>
      </c>
      <c r="I266" s="208"/>
      <c r="J266" s="209" t="n">
        <f aca="false">ROUND(I266*H266,2)</f>
        <v>0</v>
      </c>
      <c r="K266" s="205" t="s">
        <v>161</v>
      </c>
      <c r="L266" s="57"/>
      <c r="M266" s="210"/>
      <c r="N266" s="211" t="s">
        <v>43</v>
      </c>
      <c r="O266" s="32"/>
      <c r="P266" s="212" t="n">
        <f aca="false">O266*H266</f>
        <v>0</v>
      </c>
      <c r="Q266" s="212" t="n">
        <v>1.05306</v>
      </c>
      <c r="R266" s="212" t="n">
        <f aca="false">Q266*H266</f>
        <v>0.13900392</v>
      </c>
      <c r="S266" s="212" t="n">
        <v>0</v>
      </c>
      <c r="T266" s="213" t="n">
        <f aca="false">S266*H266</f>
        <v>0</v>
      </c>
      <c r="AR266" s="10" t="s">
        <v>153</v>
      </c>
      <c r="AT266" s="10" t="s">
        <v>148</v>
      </c>
      <c r="AU266" s="10" t="s">
        <v>86</v>
      </c>
      <c r="AY266" s="10" t="s">
        <v>146</v>
      </c>
      <c r="BE266" s="214" t="n">
        <f aca="false">IF(N266="základní",J266,0)</f>
        <v>0</v>
      </c>
      <c r="BF266" s="214" t="n">
        <f aca="false">IF(N266="snížená",J266,0)</f>
        <v>0</v>
      </c>
      <c r="BG266" s="214" t="n">
        <f aca="false">IF(N266="zákl. přenesená",J266,0)</f>
        <v>0</v>
      </c>
      <c r="BH266" s="214" t="n">
        <f aca="false">IF(N266="sníž. přenesená",J266,0)</f>
        <v>0</v>
      </c>
      <c r="BI266" s="214" t="n">
        <f aca="false">IF(N266="nulová",J266,0)</f>
        <v>0</v>
      </c>
      <c r="BJ266" s="10" t="s">
        <v>77</v>
      </c>
      <c r="BK266" s="214" t="n">
        <f aca="false">ROUND(I266*H266,2)</f>
        <v>0</v>
      </c>
      <c r="BL266" s="10" t="s">
        <v>153</v>
      </c>
      <c r="BM266" s="10" t="s">
        <v>366</v>
      </c>
    </row>
    <row r="267" s="215" customFormat="true" ht="13.5" hidden="false" customHeight="false" outlineLevel="0" collapsed="false">
      <c r="B267" s="216"/>
      <c r="C267" s="217"/>
      <c r="D267" s="218" t="s">
        <v>155</v>
      </c>
      <c r="E267" s="219"/>
      <c r="F267" s="220" t="s">
        <v>367</v>
      </c>
      <c r="G267" s="217"/>
      <c r="H267" s="219"/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155</v>
      </c>
      <c r="AU267" s="226" t="s">
        <v>86</v>
      </c>
      <c r="AV267" s="215" t="s">
        <v>77</v>
      </c>
      <c r="AW267" s="215" t="s">
        <v>36</v>
      </c>
      <c r="AX267" s="215" t="s">
        <v>72</v>
      </c>
      <c r="AY267" s="226" t="s">
        <v>146</v>
      </c>
    </row>
    <row r="268" s="227" customFormat="true" ht="13.5" hidden="false" customHeight="false" outlineLevel="0" collapsed="false">
      <c r="B268" s="228"/>
      <c r="C268" s="229"/>
      <c r="D268" s="218" t="s">
        <v>155</v>
      </c>
      <c r="E268" s="230"/>
      <c r="F268" s="231" t="s">
        <v>368</v>
      </c>
      <c r="G268" s="229"/>
      <c r="H268" s="232" t="n">
        <v>0.066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155</v>
      </c>
      <c r="AU268" s="238" t="s">
        <v>86</v>
      </c>
      <c r="AV268" s="227" t="s">
        <v>86</v>
      </c>
      <c r="AW268" s="227" t="s">
        <v>36</v>
      </c>
      <c r="AX268" s="227" t="s">
        <v>72</v>
      </c>
      <c r="AY268" s="238" t="s">
        <v>146</v>
      </c>
    </row>
    <row r="269" s="227" customFormat="true" ht="13.5" hidden="false" customHeight="false" outlineLevel="0" collapsed="false">
      <c r="B269" s="228"/>
      <c r="C269" s="229"/>
      <c r="D269" s="218" t="s">
        <v>155</v>
      </c>
      <c r="E269" s="230"/>
      <c r="F269" s="231" t="s">
        <v>369</v>
      </c>
      <c r="G269" s="229"/>
      <c r="H269" s="232" t="n">
        <v>0.066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155</v>
      </c>
      <c r="AU269" s="238" t="s">
        <v>86</v>
      </c>
      <c r="AV269" s="227" t="s">
        <v>86</v>
      </c>
      <c r="AW269" s="227" t="s">
        <v>36</v>
      </c>
      <c r="AX269" s="227" t="s">
        <v>72</v>
      </c>
      <c r="AY269" s="238" t="s">
        <v>146</v>
      </c>
    </row>
    <row r="270" s="239" customFormat="true" ht="13.5" hidden="false" customHeight="false" outlineLevel="0" collapsed="false">
      <c r="B270" s="240"/>
      <c r="C270" s="241"/>
      <c r="D270" s="218" t="s">
        <v>155</v>
      </c>
      <c r="E270" s="264"/>
      <c r="F270" s="265" t="s">
        <v>157</v>
      </c>
      <c r="G270" s="241"/>
      <c r="H270" s="266" t="n">
        <v>0.132</v>
      </c>
      <c r="I270" s="246"/>
      <c r="J270" s="241"/>
      <c r="K270" s="241"/>
      <c r="L270" s="247"/>
      <c r="M270" s="248"/>
      <c r="N270" s="249"/>
      <c r="O270" s="249"/>
      <c r="P270" s="249"/>
      <c r="Q270" s="249"/>
      <c r="R270" s="249"/>
      <c r="S270" s="249"/>
      <c r="T270" s="250"/>
      <c r="AT270" s="251" t="s">
        <v>155</v>
      </c>
      <c r="AU270" s="251" t="s">
        <v>86</v>
      </c>
      <c r="AV270" s="239" t="s">
        <v>153</v>
      </c>
      <c r="AW270" s="239" t="s">
        <v>36</v>
      </c>
      <c r="AX270" s="239" t="s">
        <v>77</v>
      </c>
      <c r="AY270" s="251" t="s">
        <v>146</v>
      </c>
    </row>
    <row r="271" s="185" customFormat="true" ht="29.85" hidden="false" customHeight="true" outlineLevel="0" collapsed="false">
      <c r="B271" s="186"/>
      <c r="C271" s="187"/>
      <c r="D271" s="200" t="s">
        <v>71</v>
      </c>
      <c r="E271" s="201" t="s">
        <v>153</v>
      </c>
      <c r="F271" s="201" t="s">
        <v>370</v>
      </c>
      <c r="G271" s="187"/>
      <c r="H271" s="187"/>
      <c r="I271" s="190"/>
      <c r="J271" s="202" t="n">
        <f aca="false">BK271</f>
        <v>0</v>
      </c>
      <c r="K271" s="187"/>
      <c r="L271" s="192"/>
      <c r="M271" s="193"/>
      <c r="N271" s="194"/>
      <c r="O271" s="194"/>
      <c r="P271" s="195" t="n">
        <f aca="false">SUM(P272:P298)</f>
        <v>0</v>
      </c>
      <c r="Q271" s="194"/>
      <c r="R271" s="195" t="n">
        <f aca="false">SUM(R272:R298)</f>
        <v>33.786798</v>
      </c>
      <c r="S271" s="194"/>
      <c r="T271" s="196" t="n">
        <f aca="false">SUM(T272:T298)</f>
        <v>0</v>
      </c>
      <c r="AR271" s="197" t="s">
        <v>77</v>
      </c>
      <c r="AT271" s="198" t="s">
        <v>71</v>
      </c>
      <c r="AU271" s="198" t="s">
        <v>77</v>
      </c>
      <c r="AY271" s="197" t="s">
        <v>146</v>
      </c>
      <c r="BK271" s="199" t="n">
        <f aca="false">SUM(BK272:BK298)</f>
        <v>0</v>
      </c>
    </row>
    <row r="272" s="30" customFormat="true" ht="22.5" hidden="false" customHeight="true" outlineLevel="0" collapsed="false">
      <c r="B272" s="31"/>
      <c r="C272" s="203" t="s">
        <v>371</v>
      </c>
      <c r="D272" s="203" t="s">
        <v>148</v>
      </c>
      <c r="E272" s="204" t="s">
        <v>372</v>
      </c>
      <c r="F272" s="205" t="s">
        <v>373</v>
      </c>
      <c r="G272" s="206" t="s">
        <v>151</v>
      </c>
      <c r="H272" s="207" t="n">
        <v>16.8</v>
      </c>
      <c r="I272" s="208"/>
      <c r="J272" s="209" t="n">
        <f aca="false">ROUND(I272*H272,2)</f>
        <v>0</v>
      </c>
      <c r="K272" s="205" t="s">
        <v>161</v>
      </c>
      <c r="L272" s="57"/>
      <c r="M272" s="210"/>
      <c r="N272" s="211" t="s">
        <v>43</v>
      </c>
      <c r="O272" s="32"/>
      <c r="P272" s="212" t="n">
        <f aca="false">O272*H272</f>
        <v>0</v>
      </c>
      <c r="Q272" s="212" t="n">
        <v>0.34191</v>
      </c>
      <c r="R272" s="212" t="n">
        <f aca="false">Q272*H272</f>
        <v>5.744088</v>
      </c>
      <c r="S272" s="212" t="n">
        <v>0</v>
      </c>
      <c r="T272" s="213" t="n">
        <f aca="false">S272*H272</f>
        <v>0</v>
      </c>
      <c r="AR272" s="10" t="s">
        <v>153</v>
      </c>
      <c r="AT272" s="10" t="s">
        <v>148</v>
      </c>
      <c r="AU272" s="10" t="s">
        <v>86</v>
      </c>
      <c r="AY272" s="10" t="s">
        <v>146</v>
      </c>
      <c r="BE272" s="214" t="n">
        <f aca="false">IF(N272="základní",J272,0)</f>
        <v>0</v>
      </c>
      <c r="BF272" s="214" t="n">
        <f aca="false">IF(N272="snížená",J272,0)</f>
        <v>0</v>
      </c>
      <c r="BG272" s="214" t="n">
        <f aca="false">IF(N272="zákl. přenesená",J272,0)</f>
        <v>0</v>
      </c>
      <c r="BH272" s="214" t="n">
        <f aca="false">IF(N272="sníž. přenesená",J272,0)</f>
        <v>0</v>
      </c>
      <c r="BI272" s="214" t="n">
        <f aca="false">IF(N272="nulová",J272,0)</f>
        <v>0</v>
      </c>
      <c r="BJ272" s="10" t="s">
        <v>77</v>
      </c>
      <c r="BK272" s="214" t="n">
        <f aca="false">ROUND(I272*H272,2)</f>
        <v>0</v>
      </c>
      <c r="BL272" s="10" t="s">
        <v>153</v>
      </c>
      <c r="BM272" s="10" t="s">
        <v>374</v>
      </c>
    </row>
    <row r="273" s="215" customFormat="true" ht="13.5" hidden="false" customHeight="false" outlineLevel="0" collapsed="false">
      <c r="B273" s="216"/>
      <c r="C273" s="217"/>
      <c r="D273" s="218" t="s">
        <v>155</v>
      </c>
      <c r="E273" s="219"/>
      <c r="F273" s="220" t="s">
        <v>375</v>
      </c>
      <c r="G273" s="217"/>
      <c r="H273" s="219"/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155</v>
      </c>
      <c r="AU273" s="226" t="s">
        <v>86</v>
      </c>
      <c r="AV273" s="215" t="s">
        <v>77</v>
      </c>
      <c r="AW273" s="215" t="s">
        <v>36</v>
      </c>
      <c r="AX273" s="215" t="s">
        <v>72</v>
      </c>
      <c r="AY273" s="226" t="s">
        <v>146</v>
      </c>
    </row>
    <row r="274" s="227" customFormat="true" ht="13.5" hidden="false" customHeight="false" outlineLevel="0" collapsed="false">
      <c r="B274" s="228"/>
      <c r="C274" s="229"/>
      <c r="D274" s="218" t="s">
        <v>155</v>
      </c>
      <c r="E274" s="230"/>
      <c r="F274" s="231" t="s">
        <v>310</v>
      </c>
      <c r="G274" s="229"/>
      <c r="H274" s="232" t="n">
        <v>8.4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155</v>
      </c>
      <c r="AU274" s="238" t="s">
        <v>86</v>
      </c>
      <c r="AV274" s="227" t="s">
        <v>86</v>
      </c>
      <c r="AW274" s="227" t="s">
        <v>36</v>
      </c>
      <c r="AX274" s="227" t="s">
        <v>72</v>
      </c>
      <c r="AY274" s="238" t="s">
        <v>146</v>
      </c>
    </row>
    <row r="275" s="227" customFormat="true" ht="13.5" hidden="false" customHeight="false" outlineLevel="0" collapsed="false">
      <c r="B275" s="228"/>
      <c r="C275" s="229"/>
      <c r="D275" s="218" t="s">
        <v>155</v>
      </c>
      <c r="E275" s="230"/>
      <c r="F275" s="231" t="s">
        <v>311</v>
      </c>
      <c r="G275" s="229"/>
      <c r="H275" s="232" t="n">
        <v>8.4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AT275" s="238" t="s">
        <v>155</v>
      </c>
      <c r="AU275" s="238" t="s">
        <v>86</v>
      </c>
      <c r="AV275" s="227" t="s">
        <v>86</v>
      </c>
      <c r="AW275" s="227" t="s">
        <v>36</v>
      </c>
      <c r="AX275" s="227" t="s">
        <v>72</v>
      </c>
      <c r="AY275" s="238" t="s">
        <v>146</v>
      </c>
    </row>
    <row r="276" s="239" customFormat="true" ht="13.5" hidden="false" customHeight="false" outlineLevel="0" collapsed="false">
      <c r="B276" s="240"/>
      <c r="C276" s="241"/>
      <c r="D276" s="242" t="s">
        <v>155</v>
      </c>
      <c r="E276" s="243"/>
      <c r="F276" s="244" t="s">
        <v>157</v>
      </c>
      <c r="G276" s="241"/>
      <c r="H276" s="245" t="n">
        <v>16.8</v>
      </c>
      <c r="I276" s="246"/>
      <c r="J276" s="241"/>
      <c r="K276" s="241"/>
      <c r="L276" s="247"/>
      <c r="M276" s="248"/>
      <c r="N276" s="249"/>
      <c r="O276" s="249"/>
      <c r="P276" s="249"/>
      <c r="Q276" s="249"/>
      <c r="R276" s="249"/>
      <c r="S276" s="249"/>
      <c r="T276" s="250"/>
      <c r="AT276" s="251" t="s">
        <v>155</v>
      </c>
      <c r="AU276" s="251" t="s">
        <v>86</v>
      </c>
      <c r="AV276" s="239" t="s">
        <v>153</v>
      </c>
      <c r="AW276" s="239" t="s">
        <v>36</v>
      </c>
      <c r="AX276" s="239" t="s">
        <v>77</v>
      </c>
      <c r="AY276" s="251" t="s">
        <v>146</v>
      </c>
    </row>
    <row r="277" s="30" customFormat="true" ht="31.5" hidden="false" customHeight="true" outlineLevel="0" collapsed="false">
      <c r="B277" s="31"/>
      <c r="C277" s="203" t="s">
        <v>376</v>
      </c>
      <c r="D277" s="203" t="s">
        <v>148</v>
      </c>
      <c r="E277" s="204" t="s">
        <v>377</v>
      </c>
      <c r="F277" s="205" t="s">
        <v>378</v>
      </c>
      <c r="G277" s="206" t="s">
        <v>178</v>
      </c>
      <c r="H277" s="207" t="n">
        <v>2.5</v>
      </c>
      <c r="I277" s="208"/>
      <c r="J277" s="209" t="n">
        <f aca="false">ROUND(I277*H277,2)</f>
        <v>0</v>
      </c>
      <c r="K277" s="205" t="s">
        <v>161</v>
      </c>
      <c r="L277" s="57"/>
      <c r="M277" s="210"/>
      <c r="N277" s="211" t="s">
        <v>43</v>
      </c>
      <c r="O277" s="32"/>
      <c r="P277" s="212" t="n">
        <f aca="false">O277*H277</f>
        <v>0</v>
      </c>
      <c r="Q277" s="212" t="n">
        <v>2.00322</v>
      </c>
      <c r="R277" s="212" t="n">
        <f aca="false">Q277*H277</f>
        <v>5.00805</v>
      </c>
      <c r="S277" s="212" t="n">
        <v>0</v>
      </c>
      <c r="T277" s="213" t="n">
        <f aca="false">S277*H277</f>
        <v>0</v>
      </c>
      <c r="AR277" s="10" t="s">
        <v>153</v>
      </c>
      <c r="AT277" s="10" t="s">
        <v>148</v>
      </c>
      <c r="AU277" s="10" t="s">
        <v>86</v>
      </c>
      <c r="AY277" s="10" t="s">
        <v>146</v>
      </c>
      <c r="BE277" s="214" t="n">
        <f aca="false">IF(N277="základní",J277,0)</f>
        <v>0</v>
      </c>
      <c r="BF277" s="214" t="n">
        <f aca="false">IF(N277="snížená",J277,0)</f>
        <v>0</v>
      </c>
      <c r="BG277" s="214" t="n">
        <f aca="false">IF(N277="zákl. přenesená",J277,0)</f>
        <v>0</v>
      </c>
      <c r="BH277" s="214" t="n">
        <f aca="false">IF(N277="sníž. přenesená",J277,0)</f>
        <v>0</v>
      </c>
      <c r="BI277" s="214" t="n">
        <f aca="false">IF(N277="nulová",J277,0)</f>
        <v>0</v>
      </c>
      <c r="BJ277" s="10" t="s">
        <v>77</v>
      </c>
      <c r="BK277" s="214" t="n">
        <f aca="false">ROUND(I277*H277,2)</f>
        <v>0</v>
      </c>
      <c r="BL277" s="10" t="s">
        <v>153</v>
      </c>
      <c r="BM277" s="10" t="s">
        <v>379</v>
      </c>
    </row>
    <row r="278" s="215" customFormat="true" ht="13.5" hidden="false" customHeight="false" outlineLevel="0" collapsed="false">
      <c r="B278" s="216"/>
      <c r="C278" s="217"/>
      <c r="D278" s="218" t="s">
        <v>155</v>
      </c>
      <c r="E278" s="219"/>
      <c r="F278" s="220" t="s">
        <v>360</v>
      </c>
      <c r="G278" s="217"/>
      <c r="H278" s="219"/>
      <c r="I278" s="221"/>
      <c r="J278" s="217"/>
      <c r="K278" s="217"/>
      <c r="L278" s="222"/>
      <c r="M278" s="223"/>
      <c r="N278" s="224"/>
      <c r="O278" s="224"/>
      <c r="P278" s="224"/>
      <c r="Q278" s="224"/>
      <c r="R278" s="224"/>
      <c r="S278" s="224"/>
      <c r="T278" s="225"/>
      <c r="AT278" s="226" t="s">
        <v>155</v>
      </c>
      <c r="AU278" s="226" t="s">
        <v>86</v>
      </c>
      <c r="AV278" s="215" t="s">
        <v>77</v>
      </c>
      <c r="AW278" s="215" t="s">
        <v>36</v>
      </c>
      <c r="AX278" s="215" t="s">
        <v>72</v>
      </c>
      <c r="AY278" s="226" t="s">
        <v>146</v>
      </c>
    </row>
    <row r="279" s="227" customFormat="true" ht="13.5" hidden="false" customHeight="false" outlineLevel="0" collapsed="false">
      <c r="B279" s="228"/>
      <c r="C279" s="229"/>
      <c r="D279" s="218" t="s">
        <v>155</v>
      </c>
      <c r="E279" s="230"/>
      <c r="F279" s="231" t="s">
        <v>380</v>
      </c>
      <c r="G279" s="229"/>
      <c r="H279" s="232" t="n">
        <v>2.5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AT279" s="238" t="s">
        <v>155</v>
      </c>
      <c r="AU279" s="238" t="s">
        <v>86</v>
      </c>
      <c r="AV279" s="227" t="s">
        <v>86</v>
      </c>
      <c r="AW279" s="227" t="s">
        <v>36</v>
      </c>
      <c r="AX279" s="227" t="s">
        <v>72</v>
      </c>
      <c r="AY279" s="238" t="s">
        <v>146</v>
      </c>
    </row>
    <row r="280" s="239" customFormat="true" ht="13.5" hidden="false" customHeight="false" outlineLevel="0" collapsed="false">
      <c r="B280" s="240"/>
      <c r="C280" s="241"/>
      <c r="D280" s="242" t="s">
        <v>155</v>
      </c>
      <c r="E280" s="243"/>
      <c r="F280" s="244" t="s">
        <v>157</v>
      </c>
      <c r="G280" s="241"/>
      <c r="H280" s="245" t="n">
        <v>2.5</v>
      </c>
      <c r="I280" s="246"/>
      <c r="J280" s="241"/>
      <c r="K280" s="241"/>
      <c r="L280" s="247"/>
      <c r="M280" s="248"/>
      <c r="N280" s="249"/>
      <c r="O280" s="249"/>
      <c r="P280" s="249"/>
      <c r="Q280" s="249"/>
      <c r="R280" s="249"/>
      <c r="S280" s="249"/>
      <c r="T280" s="250"/>
      <c r="AT280" s="251" t="s">
        <v>155</v>
      </c>
      <c r="AU280" s="251" t="s">
        <v>86</v>
      </c>
      <c r="AV280" s="239" t="s">
        <v>153</v>
      </c>
      <c r="AW280" s="239" t="s">
        <v>36</v>
      </c>
      <c r="AX280" s="239" t="s">
        <v>77</v>
      </c>
      <c r="AY280" s="251" t="s">
        <v>146</v>
      </c>
    </row>
    <row r="281" s="30" customFormat="true" ht="44.25" hidden="false" customHeight="true" outlineLevel="0" collapsed="false">
      <c r="B281" s="31"/>
      <c r="C281" s="203" t="s">
        <v>381</v>
      </c>
      <c r="D281" s="203" t="s">
        <v>148</v>
      </c>
      <c r="E281" s="204" t="s">
        <v>382</v>
      </c>
      <c r="F281" s="205" t="s">
        <v>383</v>
      </c>
      <c r="G281" s="206" t="s">
        <v>178</v>
      </c>
      <c r="H281" s="207" t="n">
        <v>12</v>
      </c>
      <c r="I281" s="208"/>
      <c r="J281" s="209" t="n">
        <f aca="false">ROUND(I281*H281,2)</f>
        <v>0</v>
      </c>
      <c r="K281" s="205" t="s">
        <v>161</v>
      </c>
      <c r="L281" s="57"/>
      <c r="M281" s="210"/>
      <c r="N281" s="211" t="s">
        <v>43</v>
      </c>
      <c r="O281" s="32"/>
      <c r="P281" s="212" t="n">
        <f aca="false">O281*H281</f>
        <v>0</v>
      </c>
      <c r="Q281" s="212" t="n">
        <v>1.848</v>
      </c>
      <c r="R281" s="212" t="n">
        <f aca="false">Q281*H281</f>
        <v>22.176</v>
      </c>
      <c r="S281" s="212" t="n">
        <v>0</v>
      </c>
      <c r="T281" s="213" t="n">
        <f aca="false">S281*H281</f>
        <v>0</v>
      </c>
      <c r="AR281" s="10" t="s">
        <v>153</v>
      </c>
      <c r="AT281" s="10" t="s">
        <v>148</v>
      </c>
      <c r="AU281" s="10" t="s">
        <v>86</v>
      </c>
      <c r="AY281" s="10" t="s">
        <v>146</v>
      </c>
      <c r="BE281" s="214" t="n">
        <f aca="false">IF(N281="základní",J281,0)</f>
        <v>0</v>
      </c>
      <c r="BF281" s="214" t="n">
        <f aca="false">IF(N281="snížená",J281,0)</f>
        <v>0</v>
      </c>
      <c r="BG281" s="214" t="n">
        <f aca="false">IF(N281="zákl. přenesená",J281,0)</f>
        <v>0</v>
      </c>
      <c r="BH281" s="214" t="n">
        <f aca="false">IF(N281="sníž. přenesená",J281,0)</f>
        <v>0</v>
      </c>
      <c r="BI281" s="214" t="n">
        <f aca="false">IF(N281="nulová",J281,0)</f>
        <v>0</v>
      </c>
      <c r="BJ281" s="10" t="s">
        <v>77</v>
      </c>
      <c r="BK281" s="214" t="n">
        <f aca="false">ROUND(I281*H281,2)</f>
        <v>0</v>
      </c>
      <c r="BL281" s="10" t="s">
        <v>153</v>
      </c>
      <c r="BM281" s="10" t="s">
        <v>384</v>
      </c>
    </row>
    <row r="282" s="215" customFormat="true" ht="13.5" hidden="false" customHeight="false" outlineLevel="0" collapsed="false">
      <c r="B282" s="216"/>
      <c r="C282" s="217"/>
      <c r="D282" s="218" t="s">
        <v>155</v>
      </c>
      <c r="E282" s="219"/>
      <c r="F282" s="220" t="s">
        <v>385</v>
      </c>
      <c r="G282" s="217"/>
      <c r="H282" s="219"/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155</v>
      </c>
      <c r="AU282" s="226" t="s">
        <v>86</v>
      </c>
      <c r="AV282" s="215" t="s">
        <v>77</v>
      </c>
      <c r="AW282" s="215" t="s">
        <v>36</v>
      </c>
      <c r="AX282" s="215" t="s">
        <v>72</v>
      </c>
      <c r="AY282" s="226" t="s">
        <v>146</v>
      </c>
    </row>
    <row r="283" s="227" customFormat="true" ht="13.5" hidden="false" customHeight="false" outlineLevel="0" collapsed="false">
      <c r="B283" s="228"/>
      <c r="C283" s="229"/>
      <c r="D283" s="218" t="s">
        <v>155</v>
      </c>
      <c r="E283" s="230"/>
      <c r="F283" s="231" t="s">
        <v>96</v>
      </c>
      <c r="G283" s="229"/>
      <c r="H283" s="232" t="n">
        <v>12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155</v>
      </c>
      <c r="AU283" s="238" t="s">
        <v>86</v>
      </c>
      <c r="AV283" s="227" t="s">
        <v>86</v>
      </c>
      <c r="AW283" s="227" t="s">
        <v>36</v>
      </c>
      <c r="AX283" s="227" t="s">
        <v>72</v>
      </c>
      <c r="AY283" s="238" t="s">
        <v>146</v>
      </c>
    </row>
    <row r="284" s="239" customFormat="true" ht="13.5" hidden="false" customHeight="false" outlineLevel="0" collapsed="false">
      <c r="B284" s="240"/>
      <c r="C284" s="241"/>
      <c r="D284" s="242" t="s">
        <v>155</v>
      </c>
      <c r="E284" s="243"/>
      <c r="F284" s="244" t="s">
        <v>157</v>
      </c>
      <c r="G284" s="241"/>
      <c r="H284" s="245" t="n">
        <v>12</v>
      </c>
      <c r="I284" s="246"/>
      <c r="J284" s="241"/>
      <c r="K284" s="241"/>
      <c r="L284" s="247"/>
      <c r="M284" s="248"/>
      <c r="N284" s="249"/>
      <c r="O284" s="249"/>
      <c r="P284" s="249"/>
      <c r="Q284" s="249"/>
      <c r="R284" s="249"/>
      <c r="S284" s="249"/>
      <c r="T284" s="250"/>
      <c r="AT284" s="251" t="s">
        <v>155</v>
      </c>
      <c r="AU284" s="251" t="s">
        <v>86</v>
      </c>
      <c r="AV284" s="239" t="s">
        <v>153</v>
      </c>
      <c r="AW284" s="239" t="s">
        <v>36</v>
      </c>
      <c r="AX284" s="239" t="s">
        <v>77</v>
      </c>
      <c r="AY284" s="251" t="s">
        <v>146</v>
      </c>
    </row>
    <row r="285" s="30" customFormat="true" ht="44.25" hidden="false" customHeight="true" outlineLevel="0" collapsed="false">
      <c r="B285" s="31"/>
      <c r="C285" s="203" t="s">
        <v>386</v>
      </c>
      <c r="D285" s="203" t="s">
        <v>148</v>
      </c>
      <c r="E285" s="204" t="s">
        <v>387</v>
      </c>
      <c r="F285" s="205" t="s">
        <v>388</v>
      </c>
      <c r="G285" s="206" t="s">
        <v>342</v>
      </c>
      <c r="H285" s="207" t="n">
        <v>6</v>
      </c>
      <c r="I285" s="208"/>
      <c r="J285" s="209" t="n">
        <f aca="false">ROUND(I285*H285,2)</f>
        <v>0</v>
      </c>
      <c r="K285" s="205" t="s">
        <v>161</v>
      </c>
      <c r="L285" s="57"/>
      <c r="M285" s="210"/>
      <c r="N285" s="211" t="s">
        <v>43</v>
      </c>
      <c r="O285" s="32"/>
      <c r="P285" s="212" t="n">
        <f aca="false">O285*H285</f>
        <v>0</v>
      </c>
      <c r="Q285" s="212" t="n">
        <v>0.14311</v>
      </c>
      <c r="R285" s="212" t="n">
        <f aca="false">Q285*H285</f>
        <v>0.85866</v>
      </c>
      <c r="S285" s="212" t="n">
        <v>0</v>
      </c>
      <c r="T285" s="213" t="n">
        <f aca="false">S285*H285</f>
        <v>0</v>
      </c>
      <c r="AR285" s="10" t="s">
        <v>153</v>
      </c>
      <c r="AT285" s="10" t="s">
        <v>148</v>
      </c>
      <c r="AU285" s="10" t="s">
        <v>86</v>
      </c>
      <c r="AY285" s="10" t="s">
        <v>146</v>
      </c>
      <c r="BE285" s="214" t="n">
        <f aca="false">IF(N285="základní",J285,0)</f>
        <v>0</v>
      </c>
      <c r="BF285" s="214" t="n">
        <f aca="false">IF(N285="snížená",J285,0)</f>
        <v>0</v>
      </c>
      <c r="BG285" s="214" t="n">
        <f aca="false">IF(N285="zákl. přenesená",J285,0)</f>
        <v>0</v>
      </c>
      <c r="BH285" s="214" t="n">
        <f aca="false">IF(N285="sníž. přenesená",J285,0)</f>
        <v>0</v>
      </c>
      <c r="BI285" s="214" t="n">
        <f aca="false">IF(N285="nulová",J285,0)</f>
        <v>0</v>
      </c>
      <c r="BJ285" s="10" t="s">
        <v>77</v>
      </c>
      <c r="BK285" s="214" t="n">
        <f aca="false">ROUND(I285*H285,2)</f>
        <v>0</v>
      </c>
      <c r="BL285" s="10" t="s">
        <v>153</v>
      </c>
      <c r="BM285" s="10" t="s">
        <v>389</v>
      </c>
    </row>
    <row r="286" s="215" customFormat="true" ht="13.5" hidden="false" customHeight="false" outlineLevel="0" collapsed="false">
      <c r="B286" s="216"/>
      <c r="C286" s="217"/>
      <c r="D286" s="218" t="s">
        <v>155</v>
      </c>
      <c r="E286" s="219"/>
      <c r="F286" s="220" t="s">
        <v>390</v>
      </c>
      <c r="G286" s="217"/>
      <c r="H286" s="219"/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155</v>
      </c>
      <c r="AU286" s="226" t="s">
        <v>86</v>
      </c>
      <c r="AV286" s="215" t="s">
        <v>77</v>
      </c>
      <c r="AW286" s="215" t="s">
        <v>36</v>
      </c>
      <c r="AX286" s="215" t="s">
        <v>72</v>
      </c>
      <c r="AY286" s="226" t="s">
        <v>146</v>
      </c>
    </row>
    <row r="287" s="227" customFormat="true" ht="13.5" hidden="false" customHeight="false" outlineLevel="0" collapsed="false">
      <c r="B287" s="228"/>
      <c r="C287" s="229"/>
      <c r="D287" s="218" t="s">
        <v>155</v>
      </c>
      <c r="E287" s="230"/>
      <c r="F287" s="231" t="s">
        <v>391</v>
      </c>
      <c r="G287" s="229"/>
      <c r="H287" s="232" t="n">
        <v>3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155</v>
      </c>
      <c r="AU287" s="238" t="s">
        <v>86</v>
      </c>
      <c r="AV287" s="227" t="s">
        <v>86</v>
      </c>
      <c r="AW287" s="227" t="s">
        <v>36</v>
      </c>
      <c r="AX287" s="227" t="s">
        <v>72</v>
      </c>
      <c r="AY287" s="238" t="s">
        <v>146</v>
      </c>
    </row>
    <row r="288" s="227" customFormat="true" ht="13.5" hidden="false" customHeight="false" outlineLevel="0" collapsed="false">
      <c r="B288" s="228"/>
      <c r="C288" s="229"/>
      <c r="D288" s="218" t="s">
        <v>155</v>
      </c>
      <c r="E288" s="230"/>
      <c r="F288" s="231" t="s">
        <v>392</v>
      </c>
      <c r="G288" s="229"/>
      <c r="H288" s="232" t="n">
        <v>3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155</v>
      </c>
      <c r="AU288" s="238" t="s">
        <v>86</v>
      </c>
      <c r="AV288" s="227" t="s">
        <v>86</v>
      </c>
      <c r="AW288" s="227" t="s">
        <v>36</v>
      </c>
      <c r="AX288" s="227" t="s">
        <v>72</v>
      </c>
      <c r="AY288" s="238" t="s">
        <v>146</v>
      </c>
    </row>
    <row r="289" s="239" customFormat="true" ht="13.5" hidden="false" customHeight="false" outlineLevel="0" collapsed="false">
      <c r="B289" s="240"/>
      <c r="C289" s="241"/>
      <c r="D289" s="242" t="s">
        <v>155</v>
      </c>
      <c r="E289" s="243"/>
      <c r="F289" s="244" t="s">
        <v>157</v>
      </c>
      <c r="G289" s="241"/>
      <c r="H289" s="245" t="n">
        <v>6</v>
      </c>
      <c r="I289" s="246"/>
      <c r="J289" s="241"/>
      <c r="K289" s="241"/>
      <c r="L289" s="247"/>
      <c r="M289" s="248"/>
      <c r="N289" s="249"/>
      <c r="O289" s="249"/>
      <c r="P289" s="249"/>
      <c r="Q289" s="249"/>
      <c r="R289" s="249"/>
      <c r="S289" s="249"/>
      <c r="T289" s="250"/>
      <c r="AT289" s="251" t="s">
        <v>155</v>
      </c>
      <c r="AU289" s="251" t="s">
        <v>86</v>
      </c>
      <c r="AV289" s="239" t="s">
        <v>153</v>
      </c>
      <c r="AW289" s="239" t="s">
        <v>36</v>
      </c>
      <c r="AX289" s="239" t="s">
        <v>77</v>
      </c>
      <c r="AY289" s="251" t="s">
        <v>146</v>
      </c>
    </row>
    <row r="290" s="30" customFormat="true" ht="22.5" hidden="false" customHeight="true" outlineLevel="0" collapsed="false">
      <c r="B290" s="31"/>
      <c r="C290" s="203" t="s">
        <v>393</v>
      </c>
      <c r="D290" s="203" t="s">
        <v>148</v>
      </c>
      <c r="E290" s="204" t="s">
        <v>394</v>
      </c>
      <c r="F290" s="205" t="s">
        <v>395</v>
      </c>
      <c r="G290" s="206" t="s">
        <v>342</v>
      </c>
      <c r="H290" s="207" t="n">
        <v>60</v>
      </c>
      <c r="I290" s="208"/>
      <c r="J290" s="209" t="n">
        <f aca="false">ROUND(I290*H290,2)</f>
        <v>0</v>
      </c>
      <c r="K290" s="205"/>
      <c r="L290" s="57"/>
      <c r="M290" s="210"/>
      <c r="N290" s="211" t="s">
        <v>43</v>
      </c>
      <c r="O290" s="32"/>
      <c r="P290" s="212" t="n">
        <f aca="false">O290*H290</f>
        <v>0</v>
      </c>
      <c r="Q290" s="212" t="n">
        <v>0</v>
      </c>
      <c r="R290" s="212" t="n">
        <f aca="false">Q290*H290</f>
        <v>0</v>
      </c>
      <c r="S290" s="212" t="n">
        <v>0</v>
      </c>
      <c r="T290" s="213" t="n">
        <f aca="false">S290*H290</f>
        <v>0</v>
      </c>
      <c r="AR290" s="10" t="s">
        <v>153</v>
      </c>
      <c r="AT290" s="10" t="s">
        <v>148</v>
      </c>
      <c r="AU290" s="10" t="s">
        <v>86</v>
      </c>
      <c r="AY290" s="10" t="s">
        <v>146</v>
      </c>
      <c r="BE290" s="214" t="n">
        <f aca="false">IF(N290="základní",J290,0)</f>
        <v>0</v>
      </c>
      <c r="BF290" s="214" t="n">
        <f aca="false">IF(N290="snížená",J290,0)</f>
        <v>0</v>
      </c>
      <c r="BG290" s="214" t="n">
        <f aca="false">IF(N290="zákl. přenesená",J290,0)</f>
        <v>0</v>
      </c>
      <c r="BH290" s="214" t="n">
        <f aca="false">IF(N290="sníž. přenesená",J290,0)</f>
        <v>0</v>
      </c>
      <c r="BI290" s="214" t="n">
        <f aca="false">IF(N290="nulová",J290,0)</f>
        <v>0</v>
      </c>
      <c r="BJ290" s="10" t="s">
        <v>77</v>
      </c>
      <c r="BK290" s="214" t="n">
        <f aca="false">ROUND(I290*H290,2)</f>
        <v>0</v>
      </c>
      <c r="BL290" s="10" t="s">
        <v>153</v>
      </c>
      <c r="BM290" s="10" t="s">
        <v>396</v>
      </c>
    </row>
    <row r="291" s="30" customFormat="true" ht="67.5" hidden="false" customHeight="false" outlineLevel="0" collapsed="false">
      <c r="B291" s="31"/>
      <c r="C291" s="59"/>
      <c r="D291" s="218" t="s">
        <v>344</v>
      </c>
      <c r="E291" s="59"/>
      <c r="F291" s="269" t="s">
        <v>397</v>
      </c>
      <c r="G291" s="59"/>
      <c r="H291" s="59"/>
      <c r="I291" s="170"/>
      <c r="J291" s="59"/>
      <c r="K291" s="59"/>
      <c r="L291" s="57"/>
      <c r="M291" s="270"/>
      <c r="N291" s="32"/>
      <c r="O291" s="32"/>
      <c r="P291" s="32"/>
      <c r="Q291" s="32"/>
      <c r="R291" s="32"/>
      <c r="S291" s="32"/>
      <c r="T291" s="79"/>
      <c r="AT291" s="10" t="s">
        <v>344</v>
      </c>
      <c r="AU291" s="10" t="s">
        <v>86</v>
      </c>
    </row>
    <row r="292" s="215" customFormat="true" ht="13.5" hidden="false" customHeight="false" outlineLevel="0" collapsed="false">
      <c r="B292" s="216"/>
      <c r="C292" s="217"/>
      <c r="D292" s="218" t="s">
        <v>155</v>
      </c>
      <c r="E292" s="219"/>
      <c r="F292" s="220" t="s">
        <v>398</v>
      </c>
      <c r="G292" s="217"/>
      <c r="H292" s="219"/>
      <c r="I292" s="221"/>
      <c r="J292" s="217"/>
      <c r="K292" s="217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155</v>
      </c>
      <c r="AU292" s="226" t="s">
        <v>86</v>
      </c>
      <c r="AV292" s="215" t="s">
        <v>77</v>
      </c>
      <c r="AW292" s="215" t="s">
        <v>36</v>
      </c>
      <c r="AX292" s="215" t="s">
        <v>72</v>
      </c>
      <c r="AY292" s="226" t="s">
        <v>146</v>
      </c>
    </row>
    <row r="293" s="227" customFormat="true" ht="13.5" hidden="false" customHeight="false" outlineLevel="0" collapsed="false">
      <c r="B293" s="228"/>
      <c r="C293" s="229"/>
      <c r="D293" s="218" t="s">
        <v>155</v>
      </c>
      <c r="E293" s="230"/>
      <c r="F293" s="231" t="s">
        <v>399</v>
      </c>
      <c r="G293" s="229"/>
      <c r="H293" s="232" t="n">
        <v>6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155</v>
      </c>
      <c r="AU293" s="238" t="s">
        <v>86</v>
      </c>
      <c r="AV293" s="227" t="s">
        <v>86</v>
      </c>
      <c r="AW293" s="227" t="s">
        <v>36</v>
      </c>
      <c r="AX293" s="227" t="s">
        <v>72</v>
      </c>
      <c r="AY293" s="238" t="s">
        <v>146</v>
      </c>
    </row>
    <row r="294" s="227" customFormat="true" ht="13.5" hidden="false" customHeight="false" outlineLevel="0" collapsed="false">
      <c r="B294" s="228"/>
      <c r="C294" s="229"/>
      <c r="D294" s="218" t="s">
        <v>155</v>
      </c>
      <c r="E294" s="230"/>
      <c r="F294" s="231" t="s">
        <v>400</v>
      </c>
      <c r="G294" s="229"/>
      <c r="H294" s="232" t="n">
        <v>6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155</v>
      </c>
      <c r="AU294" s="238" t="s">
        <v>86</v>
      </c>
      <c r="AV294" s="227" t="s">
        <v>86</v>
      </c>
      <c r="AW294" s="227" t="s">
        <v>36</v>
      </c>
      <c r="AX294" s="227" t="s">
        <v>72</v>
      </c>
      <c r="AY294" s="238" t="s">
        <v>146</v>
      </c>
    </row>
    <row r="295" s="227" customFormat="true" ht="13.5" hidden="false" customHeight="false" outlineLevel="0" collapsed="false">
      <c r="B295" s="228"/>
      <c r="C295" s="229"/>
      <c r="D295" s="218" t="s">
        <v>155</v>
      </c>
      <c r="E295" s="230"/>
      <c r="F295" s="231" t="s">
        <v>401</v>
      </c>
      <c r="G295" s="229"/>
      <c r="H295" s="232" t="n">
        <v>12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155</v>
      </c>
      <c r="AU295" s="238" t="s">
        <v>86</v>
      </c>
      <c r="AV295" s="227" t="s">
        <v>86</v>
      </c>
      <c r="AW295" s="227" t="s">
        <v>36</v>
      </c>
      <c r="AX295" s="227" t="s">
        <v>72</v>
      </c>
      <c r="AY295" s="238" t="s">
        <v>146</v>
      </c>
    </row>
    <row r="296" s="227" customFormat="true" ht="13.5" hidden="false" customHeight="false" outlineLevel="0" collapsed="false">
      <c r="B296" s="228"/>
      <c r="C296" s="229"/>
      <c r="D296" s="218" t="s">
        <v>155</v>
      </c>
      <c r="E296" s="230"/>
      <c r="F296" s="231" t="s">
        <v>402</v>
      </c>
      <c r="G296" s="229"/>
      <c r="H296" s="232" t="n">
        <v>18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155</v>
      </c>
      <c r="AU296" s="238" t="s">
        <v>86</v>
      </c>
      <c r="AV296" s="227" t="s">
        <v>86</v>
      </c>
      <c r="AW296" s="227" t="s">
        <v>36</v>
      </c>
      <c r="AX296" s="227" t="s">
        <v>72</v>
      </c>
      <c r="AY296" s="238" t="s">
        <v>146</v>
      </c>
    </row>
    <row r="297" s="227" customFormat="true" ht="13.5" hidden="false" customHeight="false" outlineLevel="0" collapsed="false">
      <c r="B297" s="228"/>
      <c r="C297" s="229"/>
      <c r="D297" s="218" t="s">
        <v>155</v>
      </c>
      <c r="E297" s="230"/>
      <c r="F297" s="231" t="s">
        <v>403</v>
      </c>
      <c r="G297" s="229"/>
      <c r="H297" s="232" t="n">
        <v>18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155</v>
      </c>
      <c r="AU297" s="238" t="s">
        <v>86</v>
      </c>
      <c r="AV297" s="227" t="s">
        <v>86</v>
      </c>
      <c r="AW297" s="227" t="s">
        <v>36</v>
      </c>
      <c r="AX297" s="227" t="s">
        <v>72</v>
      </c>
      <c r="AY297" s="238" t="s">
        <v>146</v>
      </c>
    </row>
    <row r="298" s="239" customFormat="true" ht="13.5" hidden="false" customHeight="false" outlineLevel="0" collapsed="false">
      <c r="B298" s="240"/>
      <c r="C298" s="241"/>
      <c r="D298" s="218" t="s">
        <v>155</v>
      </c>
      <c r="E298" s="264"/>
      <c r="F298" s="265" t="s">
        <v>157</v>
      </c>
      <c r="G298" s="241"/>
      <c r="H298" s="266" t="n">
        <v>60</v>
      </c>
      <c r="I298" s="246"/>
      <c r="J298" s="241"/>
      <c r="K298" s="241"/>
      <c r="L298" s="247"/>
      <c r="M298" s="248"/>
      <c r="N298" s="249"/>
      <c r="O298" s="249"/>
      <c r="P298" s="249"/>
      <c r="Q298" s="249"/>
      <c r="R298" s="249"/>
      <c r="S298" s="249"/>
      <c r="T298" s="250"/>
      <c r="AT298" s="251" t="s">
        <v>155</v>
      </c>
      <c r="AU298" s="251" t="s">
        <v>86</v>
      </c>
      <c r="AV298" s="239" t="s">
        <v>153</v>
      </c>
      <c r="AW298" s="239" t="s">
        <v>36</v>
      </c>
      <c r="AX298" s="239" t="s">
        <v>77</v>
      </c>
      <c r="AY298" s="251" t="s">
        <v>146</v>
      </c>
    </row>
    <row r="299" s="185" customFormat="true" ht="29.85" hidden="false" customHeight="true" outlineLevel="0" collapsed="false">
      <c r="B299" s="186"/>
      <c r="C299" s="187"/>
      <c r="D299" s="200" t="s">
        <v>71</v>
      </c>
      <c r="E299" s="201" t="s">
        <v>171</v>
      </c>
      <c r="F299" s="201" t="s">
        <v>404</v>
      </c>
      <c r="G299" s="187"/>
      <c r="H299" s="187"/>
      <c r="I299" s="190"/>
      <c r="J299" s="202" t="n">
        <f aca="false">BK299</f>
        <v>0</v>
      </c>
      <c r="K299" s="187"/>
      <c r="L299" s="192"/>
      <c r="M299" s="193"/>
      <c r="N299" s="194"/>
      <c r="O299" s="194"/>
      <c r="P299" s="195" t="n">
        <f aca="false">SUM(P300:P338)</f>
        <v>0</v>
      </c>
      <c r="Q299" s="194"/>
      <c r="R299" s="195" t="n">
        <f aca="false">SUM(R300:R338)</f>
        <v>8736.80130638</v>
      </c>
      <c r="S299" s="194"/>
      <c r="T299" s="196" t="n">
        <f aca="false">SUM(T300:T338)</f>
        <v>0</v>
      </c>
      <c r="AR299" s="197" t="s">
        <v>77</v>
      </c>
      <c r="AT299" s="198" t="s">
        <v>71</v>
      </c>
      <c r="AU299" s="198" t="s">
        <v>77</v>
      </c>
      <c r="AY299" s="197" t="s">
        <v>146</v>
      </c>
      <c r="BK299" s="199" t="n">
        <f aca="false">SUM(BK300:BK338)</f>
        <v>0</v>
      </c>
    </row>
    <row r="300" s="30" customFormat="true" ht="31.5" hidden="false" customHeight="true" outlineLevel="0" collapsed="false">
      <c r="B300" s="31"/>
      <c r="C300" s="203" t="s">
        <v>405</v>
      </c>
      <c r="D300" s="203" t="s">
        <v>148</v>
      </c>
      <c r="E300" s="204" t="s">
        <v>406</v>
      </c>
      <c r="F300" s="205" t="s">
        <v>407</v>
      </c>
      <c r="G300" s="206" t="s">
        <v>151</v>
      </c>
      <c r="H300" s="207" t="n">
        <v>5</v>
      </c>
      <c r="I300" s="208"/>
      <c r="J300" s="209" t="n">
        <f aca="false">ROUND(I300*H300,2)</f>
        <v>0</v>
      </c>
      <c r="K300" s="205" t="s">
        <v>152</v>
      </c>
      <c r="L300" s="57"/>
      <c r="M300" s="210"/>
      <c r="N300" s="211" t="s">
        <v>43</v>
      </c>
      <c r="O300" s="32"/>
      <c r="P300" s="212" t="n">
        <f aca="false">O300*H300</f>
        <v>0</v>
      </c>
      <c r="Q300" s="212" t="n">
        <v>0</v>
      </c>
      <c r="R300" s="212" t="n">
        <f aca="false">Q300*H300</f>
        <v>0</v>
      </c>
      <c r="S300" s="212" t="n">
        <v>0</v>
      </c>
      <c r="T300" s="213" t="n">
        <f aca="false">S300*H300</f>
        <v>0</v>
      </c>
      <c r="AR300" s="10" t="s">
        <v>153</v>
      </c>
      <c r="AT300" s="10" t="s">
        <v>148</v>
      </c>
      <c r="AU300" s="10" t="s">
        <v>86</v>
      </c>
      <c r="AY300" s="10" t="s">
        <v>146</v>
      </c>
      <c r="BE300" s="214" t="n">
        <f aca="false">IF(N300="základní",J300,0)</f>
        <v>0</v>
      </c>
      <c r="BF300" s="214" t="n">
        <f aca="false">IF(N300="snížená",J300,0)</f>
        <v>0</v>
      </c>
      <c r="BG300" s="214" t="n">
        <f aca="false">IF(N300="zákl. přenesená",J300,0)</f>
        <v>0</v>
      </c>
      <c r="BH300" s="214" t="n">
        <f aca="false">IF(N300="sníž. přenesená",J300,0)</f>
        <v>0</v>
      </c>
      <c r="BI300" s="214" t="n">
        <f aca="false">IF(N300="nulová",J300,0)</f>
        <v>0</v>
      </c>
      <c r="BJ300" s="10" t="s">
        <v>77</v>
      </c>
      <c r="BK300" s="214" t="n">
        <f aca="false">ROUND(I300*H300,2)</f>
        <v>0</v>
      </c>
      <c r="BL300" s="10" t="s">
        <v>153</v>
      </c>
      <c r="BM300" s="10" t="s">
        <v>408</v>
      </c>
    </row>
    <row r="301" s="215" customFormat="true" ht="13.5" hidden="false" customHeight="false" outlineLevel="0" collapsed="false">
      <c r="B301" s="216"/>
      <c r="C301" s="217"/>
      <c r="D301" s="218" t="s">
        <v>155</v>
      </c>
      <c r="E301" s="219"/>
      <c r="F301" s="220" t="s">
        <v>360</v>
      </c>
      <c r="G301" s="217"/>
      <c r="H301" s="219"/>
      <c r="I301" s="221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155</v>
      </c>
      <c r="AU301" s="226" t="s">
        <v>86</v>
      </c>
      <c r="AV301" s="215" t="s">
        <v>77</v>
      </c>
      <c r="AW301" s="215" t="s">
        <v>36</v>
      </c>
      <c r="AX301" s="215" t="s">
        <v>72</v>
      </c>
      <c r="AY301" s="226" t="s">
        <v>146</v>
      </c>
    </row>
    <row r="302" s="227" customFormat="true" ht="13.5" hidden="false" customHeight="false" outlineLevel="0" collapsed="false">
      <c r="B302" s="228"/>
      <c r="C302" s="229"/>
      <c r="D302" s="218" t="s">
        <v>155</v>
      </c>
      <c r="E302" s="230"/>
      <c r="F302" s="231" t="s">
        <v>327</v>
      </c>
      <c r="G302" s="229"/>
      <c r="H302" s="232" t="n">
        <v>5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155</v>
      </c>
      <c r="AU302" s="238" t="s">
        <v>86</v>
      </c>
      <c r="AV302" s="227" t="s">
        <v>86</v>
      </c>
      <c r="AW302" s="227" t="s">
        <v>36</v>
      </c>
      <c r="AX302" s="227" t="s">
        <v>72</v>
      </c>
      <c r="AY302" s="238" t="s">
        <v>146</v>
      </c>
    </row>
    <row r="303" s="239" customFormat="true" ht="13.5" hidden="false" customHeight="false" outlineLevel="0" collapsed="false">
      <c r="B303" s="240"/>
      <c r="C303" s="241"/>
      <c r="D303" s="242" t="s">
        <v>155</v>
      </c>
      <c r="E303" s="243"/>
      <c r="F303" s="244" t="s">
        <v>157</v>
      </c>
      <c r="G303" s="241"/>
      <c r="H303" s="245" t="n">
        <v>5</v>
      </c>
      <c r="I303" s="246"/>
      <c r="J303" s="241"/>
      <c r="K303" s="241"/>
      <c r="L303" s="247"/>
      <c r="M303" s="248"/>
      <c r="N303" s="249"/>
      <c r="O303" s="249"/>
      <c r="P303" s="249"/>
      <c r="Q303" s="249"/>
      <c r="R303" s="249"/>
      <c r="S303" s="249"/>
      <c r="T303" s="250"/>
      <c r="AT303" s="251" t="s">
        <v>155</v>
      </c>
      <c r="AU303" s="251" t="s">
        <v>86</v>
      </c>
      <c r="AV303" s="239" t="s">
        <v>153</v>
      </c>
      <c r="AW303" s="239" t="s">
        <v>36</v>
      </c>
      <c r="AX303" s="239" t="s">
        <v>77</v>
      </c>
      <c r="AY303" s="251" t="s">
        <v>146</v>
      </c>
    </row>
    <row r="304" s="30" customFormat="true" ht="31.5" hidden="false" customHeight="true" outlineLevel="0" collapsed="false">
      <c r="B304" s="31"/>
      <c r="C304" s="203" t="s">
        <v>409</v>
      </c>
      <c r="D304" s="203" t="s">
        <v>148</v>
      </c>
      <c r="E304" s="204" t="s">
        <v>410</v>
      </c>
      <c r="F304" s="205" t="s">
        <v>411</v>
      </c>
      <c r="G304" s="206" t="s">
        <v>151</v>
      </c>
      <c r="H304" s="207" t="n">
        <v>8582.283</v>
      </c>
      <c r="I304" s="208"/>
      <c r="J304" s="209" t="n">
        <f aca="false">ROUND(I304*H304,2)</f>
        <v>0</v>
      </c>
      <c r="K304" s="205" t="s">
        <v>152</v>
      </c>
      <c r="L304" s="57"/>
      <c r="M304" s="210"/>
      <c r="N304" s="211" t="s">
        <v>43</v>
      </c>
      <c r="O304" s="32"/>
      <c r="P304" s="212" t="n">
        <f aca="false">O304*H304</f>
        <v>0</v>
      </c>
      <c r="Q304" s="212" t="n">
        <v>0.4809</v>
      </c>
      <c r="R304" s="212" t="n">
        <f aca="false">Q304*H304</f>
        <v>4127.2198947</v>
      </c>
      <c r="S304" s="212" t="n">
        <v>0</v>
      </c>
      <c r="T304" s="213" t="n">
        <f aca="false">S304*H304</f>
        <v>0</v>
      </c>
      <c r="AR304" s="10" t="s">
        <v>153</v>
      </c>
      <c r="AT304" s="10" t="s">
        <v>148</v>
      </c>
      <c r="AU304" s="10" t="s">
        <v>86</v>
      </c>
      <c r="AY304" s="10" t="s">
        <v>146</v>
      </c>
      <c r="BE304" s="214" t="n">
        <f aca="false">IF(N304="základní",J304,0)</f>
        <v>0</v>
      </c>
      <c r="BF304" s="214" t="n">
        <f aca="false">IF(N304="snížená",J304,0)</f>
        <v>0</v>
      </c>
      <c r="BG304" s="214" t="n">
        <f aca="false">IF(N304="zákl. přenesená",J304,0)</f>
        <v>0</v>
      </c>
      <c r="BH304" s="214" t="n">
        <f aca="false">IF(N304="sníž. přenesená",J304,0)</f>
        <v>0</v>
      </c>
      <c r="BI304" s="214" t="n">
        <f aca="false">IF(N304="nulová",J304,0)</f>
        <v>0</v>
      </c>
      <c r="BJ304" s="10" t="s">
        <v>77</v>
      </c>
      <c r="BK304" s="214" t="n">
        <f aca="false">ROUND(I304*H304,2)</f>
        <v>0</v>
      </c>
      <c r="BL304" s="10" t="s">
        <v>153</v>
      </c>
      <c r="BM304" s="10" t="s">
        <v>412</v>
      </c>
    </row>
    <row r="305" s="215" customFormat="true" ht="13.5" hidden="false" customHeight="false" outlineLevel="0" collapsed="false">
      <c r="B305" s="216"/>
      <c r="C305" s="217"/>
      <c r="D305" s="218" t="s">
        <v>155</v>
      </c>
      <c r="E305" s="219"/>
      <c r="F305" s="220" t="s">
        <v>413</v>
      </c>
      <c r="G305" s="217"/>
      <c r="H305" s="219"/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155</v>
      </c>
      <c r="AU305" s="226" t="s">
        <v>86</v>
      </c>
      <c r="AV305" s="215" t="s">
        <v>77</v>
      </c>
      <c r="AW305" s="215" t="s">
        <v>36</v>
      </c>
      <c r="AX305" s="215" t="s">
        <v>72</v>
      </c>
      <c r="AY305" s="226" t="s">
        <v>146</v>
      </c>
    </row>
    <row r="306" s="227" customFormat="true" ht="13.5" hidden="false" customHeight="false" outlineLevel="0" collapsed="false">
      <c r="B306" s="228"/>
      <c r="C306" s="229"/>
      <c r="D306" s="218" t="s">
        <v>155</v>
      </c>
      <c r="E306" s="230"/>
      <c r="F306" s="231" t="s">
        <v>414</v>
      </c>
      <c r="G306" s="229"/>
      <c r="H306" s="232" t="n">
        <v>7543.283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155</v>
      </c>
      <c r="AU306" s="238" t="s">
        <v>86</v>
      </c>
      <c r="AV306" s="227" t="s">
        <v>86</v>
      </c>
      <c r="AW306" s="227" t="s">
        <v>36</v>
      </c>
      <c r="AX306" s="227" t="s">
        <v>72</v>
      </c>
      <c r="AY306" s="238" t="s">
        <v>146</v>
      </c>
    </row>
    <row r="307" s="227" customFormat="true" ht="13.5" hidden="false" customHeight="false" outlineLevel="0" collapsed="false">
      <c r="B307" s="228"/>
      <c r="C307" s="229"/>
      <c r="D307" s="218" t="s">
        <v>155</v>
      </c>
      <c r="E307" s="230"/>
      <c r="F307" s="231" t="s">
        <v>111</v>
      </c>
      <c r="G307" s="229"/>
      <c r="H307" s="232" t="n">
        <v>1039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155</v>
      </c>
      <c r="AU307" s="238" t="s">
        <v>86</v>
      </c>
      <c r="AV307" s="227" t="s">
        <v>86</v>
      </c>
      <c r="AW307" s="227" t="s">
        <v>36</v>
      </c>
      <c r="AX307" s="227" t="s">
        <v>72</v>
      </c>
      <c r="AY307" s="238" t="s">
        <v>146</v>
      </c>
    </row>
    <row r="308" s="239" customFormat="true" ht="13.5" hidden="false" customHeight="false" outlineLevel="0" collapsed="false">
      <c r="B308" s="240"/>
      <c r="C308" s="241"/>
      <c r="D308" s="242" t="s">
        <v>155</v>
      </c>
      <c r="E308" s="243"/>
      <c r="F308" s="244" t="s">
        <v>157</v>
      </c>
      <c r="G308" s="241"/>
      <c r="H308" s="245" t="n">
        <v>8582.283</v>
      </c>
      <c r="I308" s="246"/>
      <c r="J308" s="241"/>
      <c r="K308" s="241"/>
      <c r="L308" s="247"/>
      <c r="M308" s="248"/>
      <c r="N308" s="249"/>
      <c r="O308" s="249"/>
      <c r="P308" s="249"/>
      <c r="Q308" s="249"/>
      <c r="R308" s="249"/>
      <c r="S308" s="249"/>
      <c r="T308" s="250"/>
      <c r="AT308" s="251" t="s">
        <v>155</v>
      </c>
      <c r="AU308" s="251" t="s">
        <v>86</v>
      </c>
      <c r="AV308" s="239" t="s">
        <v>153</v>
      </c>
      <c r="AW308" s="239" t="s">
        <v>36</v>
      </c>
      <c r="AX308" s="239" t="s">
        <v>77</v>
      </c>
      <c r="AY308" s="251" t="s">
        <v>146</v>
      </c>
    </row>
    <row r="309" s="30" customFormat="true" ht="31.5" hidden="false" customHeight="true" outlineLevel="0" collapsed="false">
      <c r="B309" s="31"/>
      <c r="C309" s="203" t="s">
        <v>415</v>
      </c>
      <c r="D309" s="203" t="s">
        <v>148</v>
      </c>
      <c r="E309" s="204" t="s">
        <v>416</v>
      </c>
      <c r="F309" s="205" t="s">
        <v>417</v>
      </c>
      <c r="G309" s="206" t="s">
        <v>151</v>
      </c>
      <c r="H309" s="207" t="n">
        <v>5</v>
      </c>
      <c r="I309" s="208"/>
      <c r="J309" s="209" t="n">
        <f aca="false">ROUND(I309*H309,2)</f>
        <v>0</v>
      </c>
      <c r="K309" s="205" t="s">
        <v>152</v>
      </c>
      <c r="L309" s="57"/>
      <c r="M309" s="210"/>
      <c r="N309" s="211" t="s">
        <v>43</v>
      </c>
      <c r="O309" s="32"/>
      <c r="P309" s="212" t="n">
        <f aca="false">O309*H309</f>
        <v>0</v>
      </c>
      <c r="Q309" s="212" t="n">
        <v>0</v>
      </c>
      <c r="R309" s="212" t="n">
        <f aca="false">Q309*H309</f>
        <v>0</v>
      </c>
      <c r="S309" s="212" t="n">
        <v>0</v>
      </c>
      <c r="T309" s="213" t="n">
        <f aca="false">S309*H309</f>
        <v>0</v>
      </c>
      <c r="AR309" s="10" t="s">
        <v>153</v>
      </c>
      <c r="AT309" s="10" t="s">
        <v>148</v>
      </c>
      <c r="AU309" s="10" t="s">
        <v>86</v>
      </c>
      <c r="AY309" s="10" t="s">
        <v>146</v>
      </c>
      <c r="BE309" s="214" t="n">
        <f aca="false">IF(N309="základní",J309,0)</f>
        <v>0</v>
      </c>
      <c r="BF309" s="214" t="n">
        <f aca="false">IF(N309="snížená",J309,0)</f>
        <v>0</v>
      </c>
      <c r="BG309" s="214" t="n">
        <f aca="false">IF(N309="zákl. přenesená",J309,0)</f>
        <v>0</v>
      </c>
      <c r="BH309" s="214" t="n">
        <f aca="false">IF(N309="sníž. přenesená",J309,0)</f>
        <v>0</v>
      </c>
      <c r="BI309" s="214" t="n">
        <f aca="false">IF(N309="nulová",J309,0)</f>
        <v>0</v>
      </c>
      <c r="BJ309" s="10" t="s">
        <v>77</v>
      </c>
      <c r="BK309" s="214" t="n">
        <f aca="false">ROUND(I309*H309,2)</f>
        <v>0</v>
      </c>
      <c r="BL309" s="10" t="s">
        <v>153</v>
      </c>
      <c r="BM309" s="10" t="s">
        <v>418</v>
      </c>
    </row>
    <row r="310" s="215" customFormat="true" ht="13.5" hidden="false" customHeight="false" outlineLevel="0" collapsed="false">
      <c r="B310" s="216"/>
      <c r="C310" s="217"/>
      <c r="D310" s="218" t="s">
        <v>155</v>
      </c>
      <c r="E310" s="219"/>
      <c r="F310" s="220" t="s">
        <v>360</v>
      </c>
      <c r="G310" s="217"/>
      <c r="H310" s="219"/>
      <c r="I310" s="221"/>
      <c r="J310" s="217"/>
      <c r="K310" s="217"/>
      <c r="L310" s="222"/>
      <c r="M310" s="223"/>
      <c r="N310" s="224"/>
      <c r="O310" s="224"/>
      <c r="P310" s="224"/>
      <c r="Q310" s="224"/>
      <c r="R310" s="224"/>
      <c r="S310" s="224"/>
      <c r="T310" s="225"/>
      <c r="AT310" s="226" t="s">
        <v>155</v>
      </c>
      <c r="AU310" s="226" t="s">
        <v>86</v>
      </c>
      <c r="AV310" s="215" t="s">
        <v>77</v>
      </c>
      <c r="AW310" s="215" t="s">
        <v>36</v>
      </c>
      <c r="AX310" s="215" t="s">
        <v>72</v>
      </c>
      <c r="AY310" s="226" t="s">
        <v>146</v>
      </c>
    </row>
    <row r="311" s="227" customFormat="true" ht="13.5" hidden="false" customHeight="false" outlineLevel="0" collapsed="false">
      <c r="B311" s="228"/>
      <c r="C311" s="229"/>
      <c r="D311" s="218" t="s">
        <v>155</v>
      </c>
      <c r="E311" s="230"/>
      <c r="F311" s="231" t="s">
        <v>327</v>
      </c>
      <c r="G311" s="229"/>
      <c r="H311" s="232" t="n">
        <v>5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155</v>
      </c>
      <c r="AU311" s="238" t="s">
        <v>86</v>
      </c>
      <c r="AV311" s="227" t="s">
        <v>86</v>
      </c>
      <c r="AW311" s="227" t="s">
        <v>36</v>
      </c>
      <c r="AX311" s="227" t="s">
        <v>72</v>
      </c>
      <c r="AY311" s="238" t="s">
        <v>146</v>
      </c>
    </row>
    <row r="312" s="239" customFormat="true" ht="13.5" hidden="false" customHeight="false" outlineLevel="0" collapsed="false">
      <c r="B312" s="240"/>
      <c r="C312" s="241"/>
      <c r="D312" s="242" t="s">
        <v>155</v>
      </c>
      <c r="E312" s="243"/>
      <c r="F312" s="244" t="s">
        <v>157</v>
      </c>
      <c r="G312" s="241"/>
      <c r="H312" s="245" t="n">
        <v>5</v>
      </c>
      <c r="I312" s="246"/>
      <c r="J312" s="241"/>
      <c r="K312" s="241"/>
      <c r="L312" s="247"/>
      <c r="M312" s="248"/>
      <c r="N312" s="249"/>
      <c r="O312" s="249"/>
      <c r="P312" s="249"/>
      <c r="Q312" s="249"/>
      <c r="R312" s="249"/>
      <c r="S312" s="249"/>
      <c r="T312" s="250"/>
      <c r="AT312" s="251" t="s">
        <v>155</v>
      </c>
      <c r="AU312" s="251" t="s">
        <v>86</v>
      </c>
      <c r="AV312" s="239" t="s">
        <v>153</v>
      </c>
      <c r="AW312" s="239" t="s">
        <v>36</v>
      </c>
      <c r="AX312" s="239" t="s">
        <v>77</v>
      </c>
      <c r="AY312" s="251" t="s">
        <v>146</v>
      </c>
    </row>
    <row r="313" s="30" customFormat="true" ht="22.5" hidden="false" customHeight="true" outlineLevel="0" collapsed="false">
      <c r="B313" s="31"/>
      <c r="C313" s="203" t="s">
        <v>419</v>
      </c>
      <c r="D313" s="203" t="s">
        <v>148</v>
      </c>
      <c r="E313" s="204" t="s">
        <v>420</v>
      </c>
      <c r="F313" s="205" t="s">
        <v>421</v>
      </c>
      <c r="G313" s="206" t="s">
        <v>151</v>
      </c>
      <c r="H313" s="207" t="n">
        <v>8020.651</v>
      </c>
      <c r="I313" s="208"/>
      <c r="J313" s="209" t="n">
        <f aca="false">ROUND(I313*H313,2)</f>
        <v>0</v>
      </c>
      <c r="K313" s="205" t="s">
        <v>152</v>
      </c>
      <c r="L313" s="57"/>
      <c r="M313" s="210"/>
      <c r="N313" s="211" t="s">
        <v>43</v>
      </c>
      <c r="O313" s="32"/>
      <c r="P313" s="212" t="n">
        <f aca="false">O313*H313</f>
        <v>0</v>
      </c>
      <c r="Q313" s="212" t="n">
        <v>0.27994</v>
      </c>
      <c r="R313" s="212" t="n">
        <f aca="false">Q313*H313</f>
        <v>2245.30104094</v>
      </c>
      <c r="S313" s="212" t="n">
        <v>0</v>
      </c>
      <c r="T313" s="213" t="n">
        <f aca="false">S313*H313</f>
        <v>0</v>
      </c>
      <c r="AR313" s="10" t="s">
        <v>153</v>
      </c>
      <c r="AT313" s="10" t="s">
        <v>148</v>
      </c>
      <c r="AU313" s="10" t="s">
        <v>86</v>
      </c>
      <c r="AY313" s="10" t="s">
        <v>146</v>
      </c>
      <c r="BE313" s="214" t="n">
        <f aca="false">IF(N313="základní",J313,0)</f>
        <v>0</v>
      </c>
      <c r="BF313" s="214" t="n">
        <f aca="false">IF(N313="snížená",J313,0)</f>
        <v>0</v>
      </c>
      <c r="BG313" s="214" t="n">
        <f aca="false">IF(N313="zákl. přenesená",J313,0)</f>
        <v>0</v>
      </c>
      <c r="BH313" s="214" t="n">
        <f aca="false">IF(N313="sníž. přenesená",J313,0)</f>
        <v>0</v>
      </c>
      <c r="BI313" s="214" t="n">
        <f aca="false">IF(N313="nulová",J313,0)</f>
        <v>0</v>
      </c>
      <c r="BJ313" s="10" t="s">
        <v>77</v>
      </c>
      <c r="BK313" s="214" t="n">
        <f aca="false">ROUND(I313*H313,2)</f>
        <v>0</v>
      </c>
      <c r="BL313" s="10" t="s">
        <v>153</v>
      </c>
      <c r="BM313" s="10" t="s">
        <v>422</v>
      </c>
    </row>
    <row r="314" s="215" customFormat="true" ht="13.5" hidden="false" customHeight="false" outlineLevel="0" collapsed="false">
      <c r="B314" s="216"/>
      <c r="C314" s="217"/>
      <c r="D314" s="218" t="s">
        <v>155</v>
      </c>
      <c r="E314" s="219"/>
      <c r="F314" s="220" t="s">
        <v>423</v>
      </c>
      <c r="G314" s="217"/>
      <c r="H314" s="219"/>
      <c r="I314" s="221"/>
      <c r="J314" s="217"/>
      <c r="K314" s="217"/>
      <c r="L314" s="222"/>
      <c r="M314" s="223"/>
      <c r="N314" s="224"/>
      <c r="O314" s="224"/>
      <c r="P314" s="224"/>
      <c r="Q314" s="224"/>
      <c r="R314" s="224"/>
      <c r="S314" s="224"/>
      <c r="T314" s="225"/>
      <c r="AT314" s="226" t="s">
        <v>155</v>
      </c>
      <c r="AU314" s="226" t="s">
        <v>86</v>
      </c>
      <c r="AV314" s="215" t="s">
        <v>77</v>
      </c>
      <c r="AW314" s="215" t="s">
        <v>36</v>
      </c>
      <c r="AX314" s="215" t="s">
        <v>72</v>
      </c>
      <c r="AY314" s="226" t="s">
        <v>146</v>
      </c>
    </row>
    <row r="315" s="227" customFormat="true" ht="13.5" hidden="false" customHeight="false" outlineLevel="0" collapsed="false">
      <c r="B315" s="228"/>
      <c r="C315" s="229"/>
      <c r="D315" s="218" t="s">
        <v>155</v>
      </c>
      <c r="E315" s="230"/>
      <c r="F315" s="231" t="s">
        <v>424</v>
      </c>
      <c r="G315" s="229"/>
      <c r="H315" s="232" t="n">
        <v>7033.601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AT315" s="238" t="s">
        <v>155</v>
      </c>
      <c r="AU315" s="238" t="s">
        <v>86</v>
      </c>
      <c r="AV315" s="227" t="s">
        <v>86</v>
      </c>
      <c r="AW315" s="227" t="s">
        <v>36</v>
      </c>
      <c r="AX315" s="227" t="s">
        <v>72</v>
      </c>
      <c r="AY315" s="238" t="s">
        <v>146</v>
      </c>
    </row>
    <row r="316" s="227" customFormat="true" ht="13.5" hidden="false" customHeight="false" outlineLevel="0" collapsed="false">
      <c r="B316" s="228"/>
      <c r="C316" s="229"/>
      <c r="D316" s="218" t="s">
        <v>155</v>
      </c>
      <c r="E316" s="230"/>
      <c r="F316" s="231" t="s">
        <v>425</v>
      </c>
      <c r="G316" s="229"/>
      <c r="H316" s="232" t="n">
        <v>987.05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155</v>
      </c>
      <c r="AU316" s="238" t="s">
        <v>86</v>
      </c>
      <c r="AV316" s="227" t="s">
        <v>86</v>
      </c>
      <c r="AW316" s="227" t="s">
        <v>36</v>
      </c>
      <c r="AX316" s="227" t="s">
        <v>72</v>
      </c>
      <c r="AY316" s="238" t="s">
        <v>146</v>
      </c>
    </row>
    <row r="317" s="239" customFormat="true" ht="13.5" hidden="false" customHeight="false" outlineLevel="0" collapsed="false">
      <c r="B317" s="240"/>
      <c r="C317" s="241"/>
      <c r="D317" s="242" t="s">
        <v>155</v>
      </c>
      <c r="E317" s="243"/>
      <c r="F317" s="244" t="s">
        <v>157</v>
      </c>
      <c r="G317" s="241"/>
      <c r="H317" s="245" t="n">
        <v>8020.651</v>
      </c>
      <c r="I317" s="246"/>
      <c r="J317" s="241"/>
      <c r="K317" s="241"/>
      <c r="L317" s="247"/>
      <c r="M317" s="248"/>
      <c r="N317" s="249"/>
      <c r="O317" s="249"/>
      <c r="P317" s="249"/>
      <c r="Q317" s="249"/>
      <c r="R317" s="249"/>
      <c r="S317" s="249"/>
      <c r="T317" s="250"/>
      <c r="AT317" s="251" t="s">
        <v>155</v>
      </c>
      <c r="AU317" s="251" t="s">
        <v>86</v>
      </c>
      <c r="AV317" s="239" t="s">
        <v>153</v>
      </c>
      <c r="AW317" s="239" t="s">
        <v>36</v>
      </c>
      <c r="AX317" s="239" t="s">
        <v>77</v>
      </c>
      <c r="AY317" s="251" t="s">
        <v>146</v>
      </c>
    </row>
    <row r="318" s="30" customFormat="true" ht="22.5" hidden="false" customHeight="true" outlineLevel="0" collapsed="false">
      <c r="B318" s="31"/>
      <c r="C318" s="203" t="s">
        <v>426</v>
      </c>
      <c r="D318" s="203" t="s">
        <v>148</v>
      </c>
      <c r="E318" s="204" t="s">
        <v>427</v>
      </c>
      <c r="F318" s="205" t="s">
        <v>428</v>
      </c>
      <c r="G318" s="206" t="s">
        <v>151</v>
      </c>
      <c r="H318" s="207" t="n">
        <v>16602.934</v>
      </c>
      <c r="I318" s="208"/>
      <c r="J318" s="209" t="n">
        <f aca="false">ROUND(I318*H318,2)</f>
        <v>0</v>
      </c>
      <c r="K318" s="205"/>
      <c r="L318" s="57"/>
      <c r="M318" s="210"/>
      <c r="N318" s="211" t="s">
        <v>43</v>
      </c>
      <c r="O318" s="32"/>
      <c r="P318" s="212" t="n">
        <f aca="false">O318*H318</f>
        <v>0</v>
      </c>
      <c r="Q318" s="212" t="n">
        <v>0.13455</v>
      </c>
      <c r="R318" s="212" t="n">
        <f aca="false">Q318*H318</f>
        <v>2233.9247697</v>
      </c>
      <c r="S318" s="212" t="n">
        <v>0</v>
      </c>
      <c r="T318" s="213" t="n">
        <f aca="false">S318*H318</f>
        <v>0</v>
      </c>
      <c r="AR318" s="10" t="s">
        <v>153</v>
      </c>
      <c r="AT318" s="10" t="s">
        <v>148</v>
      </c>
      <c r="AU318" s="10" t="s">
        <v>86</v>
      </c>
      <c r="AY318" s="10" t="s">
        <v>146</v>
      </c>
      <c r="BE318" s="214" t="n">
        <f aca="false">IF(N318="základní",J318,0)</f>
        <v>0</v>
      </c>
      <c r="BF318" s="214" t="n">
        <f aca="false">IF(N318="snížená",J318,0)</f>
        <v>0</v>
      </c>
      <c r="BG318" s="214" t="n">
        <f aca="false">IF(N318="zákl. přenesená",J318,0)</f>
        <v>0</v>
      </c>
      <c r="BH318" s="214" t="n">
        <f aca="false">IF(N318="sníž. přenesená",J318,0)</f>
        <v>0</v>
      </c>
      <c r="BI318" s="214" t="n">
        <f aca="false">IF(N318="nulová",J318,0)</f>
        <v>0</v>
      </c>
      <c r="BJ318" s="10" t="s">
        <v>77</v>
      </c>
      <c r="BK318" s="214" t="n">
        <f aca="false">ROUND(I318*H318,2)</f>
        <v>0</v>
      </c>
      <c r="BL318" s="10" t="s">
        <v>153</v>
      </c>
      <c r="BM318" s="10" t="s">
        <v>429</v>
      </c>
    </row>
    <row r="319" s="30" customFormat="true" ht="67.5" hidden="false" customHeight="false" outlineLevel="0" collapsed="false">
      <c r="B319" s="31"/>
      <c r="C319" s="59"/>
      <c r="D319" s="218" t="s">
        <v>344</v>
      </c>
      <c r="E319" s="59"/>
      <c r="F319" s="269" t="s">
        <v>430</v>
      </c>
      <c r="G319" s="59"/>
      <c r="H319" s="59"/>
      <c r="I319" s="170"/>
      <c r="J319" s="59"/>
      <c r="K319" s="59"/>
      <c r="L319" s="57"/>
      <c r="M319" s="270"/>
      <c r="N319" s="32"/>
      <c r="O319" s="32"/>
      <c r="P319" s="32"/>
      <c r="Q319" s="32"/>
      <c r="R319" s="32"/>
      <c r="S319" s="32"/>
      <c r="T319" s="79"/>
      <c r="AT319" s="10" t="s">
        <v>344</v>
      </c>
      <c r="AU319" s="10" t="s">
        <v>86</v>
      </c>
    </row>
    <row r="320" s="215" customFormat="true" ht="13.5" hidden="false" customHeight="false" outlineLevel="0" collapsed="false">
      <c r="B320" s="216"/>
      <c r="C320" s="217"/>
      <c r="D320" s="218" t="s">
        <v>155</v>
      </c>
      <c r="E320" s="219"/>
      <c r="F320" s="220" t="s">
        <v>431</v>
      </c>
      <c r="G320" s="217"/>
      <c r="H320" s="219"/>
      <c r="I320" s="221"/>
      <c r="J320" s="217"/>
      <c r="K320" s="217"/>
      <c r="L320" s="222"/>
      <c r="M320" s="223"/>
      <c r="N320" s="224"/>
      <c r="O320" s="224"/>
      <c r="P320" s="224"/>
      <c r="Q320" s="224"/>
      <c r="R320" s="224"/>
      <c r="S320" s="224"/>
      <c r="T320" s="225"/>
      <c r="AT320" s="226" t="s">
        <v>155</v>
      </c>
      <c r="AU320" s="226" t="s">
        <v>86</v>
      </c>
      <c r="AV320" s="215" t="s">
        <v>77</v>
      </c>
      <c r="AW320" s="215" t="s">
        <v>36</v>
      </c>
      <c r="AX320" s="215" t="s">
        <v>72</v>
      </c>
      <c r="AY320" s="226" t="s">
        <v>146</v>
      </c>
    </row>
    <row r="321" s="227" customFormat="true" ht="13.5" hidden="false" customHeight="false" outlineLevel="0" collapsed="false">
      <c r="B321" s="228"/>
      <c r="C321" s="229"/>
      <c r="D321" s="218" t="s">
        <v>155</v>
      </c>
      <c r="E321" s="230"/>
      <c r="F321" s="231" t="s">
        <v>432</v>
      </c>
      <c r="G321" s="229"/>
      <c r="H321" s="232" t="n">
        <v>7543.283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155</v>
      </c>
      <c r="AU321" s="238" t="s">
        <v>86</v>
      </c>
      <c r="AV321" s="227" t="s">
        <v>86</v>
      </c>
      <c r="AW321" s="227" t="s">
        <v>36</v>
      </c>
      <c r="AX321" s="227" t="s">
        <v>72</v>
      </c>
      <c r="AY321" s="238" t="s">
        <v>146</v>
      </c>
    </row>
    <row r="322" s="227" customFormat="true" ht="13.5" hidden="false" customHeight="false" outlineLevel="0" collapsed="false">
      <c r="B322" s="228"/>
      <c r="C322" s="229"/>
      <c r="D322" s="218" t="s">
        <v>155</v>
      </c>
      <c r="E322" s="230"/>
      <c r="F322" s="231" t="s">
        <v>111</v>
      </c>
      <c r="G322" s="229"/>
      <c r="H322" s="232" t="n">
        <v>1039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AT322" s="238" t="s">
        <v>155</v>
      </c>
      <c r="AU322" s="238" t="s">
        <v>86</v>
      </c>
      <c r="AV322" s="227" t="s">
        <v>86</v>
      </c>
      <c r="AW322" s="227" t="s">
        <v>36</v>
      </c>
      <c r="AX322" s="227" t="s">
        <v>72</v>
      </c>
      <c r="AY322" s="238" t="s">
        <v>146</v>
      </c>
    </row>
    <row r="323" s="252" customFormat="true" ht="13.5" hidden="false" customHeight="false" outlineLevel="0" collapsed="false">
      <c r="B323" s="253"/>
      <c r="C323" s="254"/>
      <c r="D323" s="218" t="s">
        <v>155</v>
      </c>
      <c r="E323" s="255"/>
      <c r="F323" s="256" t="s">
        <v>182</v>
      </c>
      <c r="G323" s="254"/>
      <c r="H323" s="257" t="n">
        <v>8582.283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AT323" s="263" t="s">
        <v>155</v>
      </c>
      <c r="AU323" s="263" t="s">
        <v>86</v>
      </c>
      <c r="AV323" s="252" t="s">
        <v>164</v>
      </c>
      <c r="AW323" s="252" t="s">
        <v>36</v>
      </c>
      <c r="AX323" s="252" t="s">
        <v>72</v>
      </c>
      <c r="AY323" s="263" t="s">
        <v>146</v>
      </c>
    </row>
    <row r="324" s="215" customFormat="true" ht="13.5" hidden="false" customHeight="false" outlineLevel="0" collapsed="false">
      <c r="B324" s="216"/>
      <c r="C324" s="217"/>
      <c r="D324" s="218" t="s">
        <v>155</v>
      </c>
      <c r="E324" s="219"/>
      <c r="F324" s="220" t="s">
        <v>433</v>
      </c>
      <c r="G324" s="217"/>
      <c r="H324" s="219"/>
      <c r="I324" s="221"/>
      <c r="J324" s="217"/>
      <c r="K324" s="217"/>
      <c r="L324" s="222"/>
      <c r="M324" s="223"/>
      <c r="N324" s="224"/>
      <c r="O324" s="224"/>
      <c r="P324" s="224"/>
      <c r="Q324" s="224"/>
      <c r="R324" s="224"/>
      <c r="S324" s="224"/>
      <c r="T324" s="225"/>
      <c r="AT324" s="226" t="s">
        <v>155</v>
      </c>
      <c r="AU324" s="226" t="s">
        <v>86</v>
      </c>
      <c r="AV324" s="215" t="s">
        <v>77</v>
      </c>
      <c r="AW324" s="215" t="s">
        <v>36</v>
      </c>
      <c r="AX324" s="215" t="s">
        <v>72</v>
      </c>
      <c r="AY324" s="226" t="s">
        <v>146</v>
      </c>
    </row>
    <row r="325" s="227" customFormat="true" ht="13.5" hidden="false" customHeight="false" outlineLevel="0" collapsed="false">
      <c r="B325" s="228"/>
      <c r="C325" s="229"/>
      <c r="D325" s="218" t="s">
        <v>155</v>
      </c>
      <c r="E325" s="230"/>
      <c r="F325" s="231" t="s">
        <v>434</v>
      </c>
      <c r="G325" s="229"/>
      <c r="H325" s="232" t="n">
        <v>7033.601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155</v>
      </c>
      <c r="AU325" s="238" t="s">
        <v>86</v>
      </c>
      <c r="AV325" s="227" t="s">
        <v>86</v>
      </c>
      <c r="AW325" s="227" t="s">
        <v>36</v>
      </c>
      <c r="AX325" s="227" t="s">
        <v>72</v>
      </c>
      <c r="AY325" s="238" t="s">
        <v>146</v>
      </c>
    </row>
    <row r="326" s="227" customFormat="true" ht="13.5" hidden="false" customHeight="false" outlineLevel="0" collapsed="false">
      <c r="B326" s="228"/>
      <c r="C326" s="229"/>
      <c r="D326" s="218" t="s">
        <v>155</v>
      </c>
      <c r="E326" s="230"/>
      <c r="F326" s="231" t="s">
        <v>425</v>
      </c>
      <c r="G326" s="229"/>
      <c r="H326" s="232" t="n">
        <v>987.05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155</v>
      </c>
      <c r="AU326" s="238" t="s">
        <v>86</v>
      </c>
      <c r="AV326" s="227" t="s">
        <v>86</v>
      </c>
      <c r="AW326" s="227" t="s">
        <v>36</v>
      </c>
      <c r="AX326" s="227" t="s">
        <v>72</v>
      </c>
      <c r="AY326" s="238" t="s">
        <v>146</v>
      </c>
    </row>
    <row r="327" s="239" customFormat="true" ht="13.5" hidden="false" customHeight="false" outlineLevel="0" collapsed="false">
      <c r="B327" s="240"/>
      <c r="C327" s="241"/>
      <c r="D327" s="242" t="s">
        <v>155</v>
      </c>
      <c r="E327" s="243"/>
      <c r="F327" s="244" t="s">
        <v>157</v>
      </c>
      <c r="G327" s="241"/>
      <c r="H327" s="245" t="n">
        <v>16602.934</v>
      </c>
      <c r="I327" s="246"/>
      <c r="J327" s="241"/>
      <c r="K327" s="241"/>
      <c r="L327" s="247"/>
      <c r="M327" s="248"/>
      <c r="N327" s="249"/>
      <c r="O327" s="249"/>
      <c r="P327" s="249"/>
      <c r="Q327" s="249"/>
      <c r="R327" s="249"/>
      <c r="S327" s="249"/>
      <c r="T327" s="250"/>
      <c r="AT327" s="251" t="s">
        <v>155</v>
      </c>
      <c r="AU327" s="251" t="s">
        <v>86</v>
      </c>
      <c r="AV327" s="239" t="s">
        <v>153</v>
      </c>
      <c r="AW327" s="239" t="s">
        <v>36</v>
      </c>
      <c r="AX327" s="239" t="s">
        <v>77</v>
      </c>
      <c r="AY327" s="251" t="s">
        <v>146</v>
      </c>
    </row>
    <row r="328" s="30" customFormat="true" ht="22.5" hidden="false" customHeight="true" outlineLevel="0" collapsed="false">
      <c r="B328" s="31"/>
      <c r="C328" s="203" t="s">
        <v>435</v>
      </c>
      <c r="D328" s="203" t="s">
        <v>148</v>
      </c>
      <c r="E328" s="204" t="s">
        <v>436</v>
      </c>
      <c r="F328" s="205" t="s">
        <v>437</v>
      </c>
      <c r="G328" s="206" t="s">
        <v>151</v>
      </c>
      <c r="H328" s="207" t="n">
        <v>6175.064</v>
      </c>
      <c r="I328" s="208"/>
      <c r="J328" s="209" t="n">
        <f aca="false">ROUND(I328*H328,2)</f>
        <v>0</v>
      </c>
      <c r="K328" s="205"/>
      <c r="L328" s="57"/>
      <c r="M328" s="210"/>
      <c r="N328" s="211" t="s">
        <v>43</v>
      </c>
      <c r="O328" s="32"/>
      <c r="P328" s="212" t="n">
        <f aca="false">O328*H328</f>
        <v>0</v>
      </c>
      <c r="Q328" s="212" t="n">
        <v>0.02111</v>
      </c>
      <c r="R328" s="212" t="n">
        <f aca="false">Q328*H328</f>
        <v>130.35560104</v>
      </c>
      <c r="S328" s="212" t="n">
        <v>0</v>
      </c>
      <c r="T328" s="213" t="n">
        <f aca="false">S328*H328</f>
        <v>0</v>
      </c>
      <c r="AR328" s="10" t="s">
        <v>153</v>
      </c>
      <c r="AT328" s="10" t="s">
        <v>148</v>
      </c>
      <c r="AU328" s="10" t="s">
        <v>86</v>
      </c>
      <c r="AY328" s="10" t="s">
        <v>146</v>
      </c>
      <c r="BE328" s="214" t="n">
        <f aca="false">IF(N328="základní",J328,0)</f>
        <v>0</v>
      </c>
      <c r="BF328" s="214" t="n">
        <f aca="false">IF(N328="snížená",J328,0)</f>
        <v>0</v>
      </c>
      <c r="BG328" s="214" t="n">
        <f aca="false">IF(N328="zákl. přenesená",J328,0)</f>
        <v>0</v>
      </c>
      <c r="BH328" s="214" t="n">
        <f aca="false">IF(N328="sníž. přenesená",J328,0)</f>
        <v>0</v>
      </c>
      <c r="BI328" s="214" t="n">
        <f aca="false">IF(N328="nulová",J328,0)</f>
        <v>0</v>
      </c>
      <c r="BJ328" s="10" t="s">
        <v>77</v>
      </c>
      <c r="BK328" s="214" t="n">
        <f aca="false">ROUND(I328*H328,2)</f>
        <v>0</v>
      </c>
      <c r="BL328" s="10" t="s">
        <v>153</v>
      </c>
      <c r="BM328" s="10" t="s">
        <v>438</v>
      </c>
    </row>
    <row r="329" s="30" customFormat="true" ht="81" hidden="false" customHeight="false" outlineLevel="0" collapsed="false">
      <c r="B329" s="31"/>
      <c r="C329" s="59"/>
      <c r="D329" s="218" t="s">
        <v>344</v>
      </c>
      <c r="E329" s="59"/>
      <c r="F329" s="269" t="s">
        <v>439</v>
      </c>
      <c r="G329" s="59"/>
      <c r="H329" s="59"/>
      <c r="I329" s="170"/>
      <c r="J329" s="59"/>
      <c r="K329" s="59"/>
      <c r="L329" s="57"/>
      <c r="M329" s="270"/>
      <c r="N329" s="32"/>
      <c r="O329" s="32"/>
      <c r="P329" s="32"/>
      <c r="Q329" s="32"/>
      <c r="R329" s="32"/>
      <c r="S329" s="32"/>
      <c r="T329" s="79"/>
      <c r="AT329" s="10" t="s">
        <v>344</v>
      </c>
      <c r="AU329" s="10" t="s">
        <v>86</v>
      </c>
    </row>
    <row r="330" s="215" customFormat="true" ht="13.5" hidden="false" customHeight="false" outlineLevel="0" collapsed="false">
      <c r="B330" s="216"/>
      <c r="C330" s="217"/>
      <c r="D330" s="218" t="s">
        <v>155</v>
      </c>
      <c r="E330" s="219"/>
      <c r="F330" s="220" t="s">
        <v>440</v>
      </c>
      <c r="G330" s="217"/>
      <c r="H330" s="219"/>
      <c r="I330" s="221"/>
      <c r="J330" s="217"/>
      <c r="K330" s="217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155</v>
      </c>
      <c r="AU330" s="226" t="s">
        <v>86</v>
      </c>
      <c r="AV330" s="215" t="s">
        <v>77</v>
      </c>
      <c r="AW330" s="215" t="s">
        <v>36</v>
      </c>
      <c r="AX330" s="215" t="s">
        <v>72</v>
      </c>
      <c r="AY330" s="226" t="s">
        <v>146</v>
      </c>
    </row>
    <row r="331" s="227" customFormat="true" ht="13.5" hidden="false" customHeight="false" outlineLevel="0" collapsed="false">
      <c r="B331" s="228"/>
      <c r="C331" s="229"/>
      <c r="D331" s="218" t="s">
        <v>155</v>
      </c>
      <c r="E331" s="230"/>
      <c r="F331" s="231" t="s">
        <v>441</v>
      </c>
      <c r="G331" s="229"/>
      <c r="H331" s="232" t="n">
        <v>5239.964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AT331" s="238" t="s">
        <v>155</v>
      </c>
      <c r="AU331" s="238" t="s">
        <v>86</v>
      </c>
      <c r="AV331" s="227" t="s">
        <v>86</v>
      </c>
      <c r="AW331" s="227" t="s">
        <v>36</v>
      </c>
      <c r="AX331" s="227" t="s">
        <v>72</v>
      </c>
      <c r="AY331" s="238" t="s">
        <v>146</v>
      </c>
    </row>
    <row r="332" s="227" customFormat="true" ht="13.5" hidden="false" customHeight="false" outlineLevel="0" collapsed="false">
      <c r="B332" s="228"/>
      <c r="C332" s="229"/>
      <c r="D332" s="218" t="s">
        <v>155</v>
      </c>
      <c r="E332" s="230"/>
      <c r="F332" s="231" t="s">
        <v>442</v>
      </c>
      <c r="G332" s="229"/>
      <c r="H332" s="232" t="n">
        <v>935.1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155</v>
      </c>
      <c r="AU332" s="238" t="s">
        <v>86</v>
      </c>
      <c r="AV332" s="227" t="s">
        <v>86</v>
      </c>
      <c r="AW332" s="227" t="s">
        <v>36</v>
      </c>
      <c r="AX332" s="227" t="s">
        <v>72</v>
      </c>
      <c r="AY332" s="238" t="s">
        <v>146</v>
      </c>
    </row>
    <row r="333" s="239" customFormat="true" ht="13.5" hidden="false" customHeight="false" outlineLevel="0" collapsed="false">
      <c r="B333" s="240"/>
      <c r="C333" s="241"/>
      <c r="D333" s="242" t="s">
        <v>155</v>
      </c>
      <c r="E333" s="243"/>
      <c r="F333" s="244" t="s">
        <v>157</v>
      </c>
      <c r="G333" s="241"/>
      <c r="H333" s="245" t="n">
        <v>6175.064</v>
      </c>
      <c r="I333" s="246"/>
      <c r="J333" s="241"/>
      <c r="K333" s="241"/>
      <c r="L333" s="247"/>
      <c r="M333" s="248"/>
      <c r="N333" s="249"/>
      <c r="O333" s="249"/>
      <c r="P333" s="249"/>
      <c r="Q333" s="249"/>
      <c r="R333" s="249"/>
      <c r="S333" s="249"/>
      <c r="T333" s="250"/>
      <c r="AT333" s="251" t="s">
        <v>155</v>
      </c>
      <c r="AU333" s="251" t="s">
        <v>86</v>
      </c>
      <c r="AV333" s="239" t="s">
        <v>153</v>
      </c>
      <c r="AW333" s="239" t="s">
        <v>36</v>
      </c>
      <c r="AX333" s="239" t="s">
        <v>77</v>
      </c>
      <c r="AY333" s="251" t="s">
        <v>146</v>
      </c>
    </row>
    <row r="334" s="30" customFormat="true" ht="22.5" hidden="false" customHeight="true" outlineLevel="0" collapsed="false">
      <c r="B334" s="31"/>
      <c r="C334" s="203" t="s">
        <v>443</v>
      </c>
      <c r="D334" s="203" t="s">
        <v>148</v>
      </c>
      <c r="E334" s="204" t="s">
        <v>444</v>
      </c>
      <c r="F334" s="205" t="s">
        <v>445</v>
      </c>
      <c r="G334" s="206" t="s">
        <v>151</v>
      </c>
      <c r="H334" s="207" t="n">
        <v>5</v>
      </c>
      <c r="I334" s="208"/>
      <c r="J334" s="209" t="n">
        <f aca="false">ROUND(I334*H334,2)</f>
        <v>0</v>
      </c>
      <c r="K334" s="205"/>
      <c r="L334" s="57"/>
      <c r="M334" s="210"/>
      <c r="N334" s="211" t="s">
        <v>43</v>
      </c>
      <c r="O334" s="32"/>
      <c r="P334" s="212" t="n">
        <f aca="false">O334*H334</f>
        <v>0</v>
      </c>
      <c r="Q334" s="212" t="n">
        <v>0</v>
      </c>
      <c r="R334" s="212" t="n">
        <f aca="false">Q334*H334</f>
        <v>0</v>
      </c>
      <c r="S334" s="212" t="n">
        <v>0</v>
      </c>
      <c r="T334" s="213" t="n">
        <f aca="false">S334*H334</f>
        <v>0</v>
      </c>
      <c r="AR334" s="10" t="s">
        <v>153</v>
      </c>
      <c r="AT334" s="10" t="s">
        <v>148</v>
      </c>
      <c r="AU334" s="10" t="s">
        <v>86</v>
      </c>
      <c r="AY334" s="10" t="s">
        <v>146</v>
      </c>
      <c r="BE334" s="214" t="n">
        <f aca="false">IF(N334="základní",J334,0)</f>
        <v>0</v>
      </c>
      <c r="BF334" s="214" t="n">
        <f aca="false">IF(N334="snížená",J334,0)</f>
        <v>0</v>
      </c>
      <c r="BG334" s="214" t="n">
        <f aca="false">IF(N334="zákl. přenesená",J334,0)</f>
        <v>0</v>
      </c>
      <c r="BH334" s="214" t="n">
        <f aca="false">IF(N334="sníž. přenesená",J334,0)</f>
        <v>0</v>
      </c>
      <c r="BI334" s="214" t="n">
        <f aca="false">IF(N334="nulová",J334,0)</f>
        <v>0</v>
      </c>
      <c r="BJ334" s="10" t="s">
        <v>77</v>
      </c>
      <c r="BK334" s="214" t="n">
        <f aca="false">ROUND(I334*H334,2)</f>
        <v>0</v>
      </c>
      <c r="BL334" s="10" t="s">
        <v>153</v>
      </c>
      <c r="BM334" s="10" t="s">
        <v>446</v>
      </c>
    </row>
    <row r="335" s="30" customFormat="true" ht="67.5" hidden="false" customHeight="false" outlineLevel="0" collapsed="false">
      <c r="B335" s="31"/>
      <c r="C335" s="59"/>
      <c r="D335" s="218" t="s">
        <v>344</v>
      </c>
      <c r="E335" s="59"/>
      <c r="F335" s="269" t="s">
        <v>430</v>
      </c>
      <c r="G335" s="59"/>
      <c r="H335" s="59"/>
      <c r="I335" s="170"/>
      <c r="J335" s="59"/>
      <c r="K335" s="59"/>
      <c r="L335" s="57"/>
      <c r="M335" s="270"/>
      <c r="N335" s="32"/>
      <c r="O335" s="32"/>
      <c r="P335" s="32"/>
      <c r="Q335" s="32"/>
      <c r="R335" s="32"/>
      <c r="S335" s="32"/>
      <c r="T335" s="79"/>
      <c r="AT335" s="10" t="s">
        <v>344</v>
      </c>
      <c r="AU335" s="10" t="s">
        <v>86</v>
      </c>
    </row>
    <row r="336" s="215" customFormat="true" ht="13.5" hidden="false" customHeight="false" outlineLevel="0" collapsed="false">
      <c r="B336" s="216"/>
      <c r="C336" s="217"/>
      <c r="D336" s="218" t="s">
        <v>155</v>
      </c>
      <c r="E336" s="219"/>
      <c r="F336" s="220" t="s">
        <v>360</v>
      </c>
      <c r="G336" s="217"/>
      <c r="H336" s="219"/>
      <c r="I336" s="221"/>
      <c r="J336" s="217"/>
      <c r="K336" s="217"/>
      <c r="L336" s="222"/>
      <c r="M336" s="223"/>
      <c r="N336" s="224"/>
      <c r="O336" s="224"/>
      <c r="P336" s="224"/>
      <c r="Q336" s="224"/>
      <c r="R336" s="224"/>
      <c r="S336" s="224"/>
      <c r="T336" s="225"/>
      <c r="AT336" s="226" t="s">
        <v>155</v>
      </c>
      <c r="AU336" s="226" t="s">
        <v>86</v>
      </c>
      <c r="AV336" s="215" t="s">
        <v>77</v>
      </c>
      <c r="AW336" s="215" t="s">
        <v>36</v>
      </c>
      <c r="AX336" s="215" t="s">
        <v>72</v>
      </c>
      <c r="AY336" s="226" t="s">
        <v>146</v>
      </c>
    </row>
    <row r="337" s="227" customFormat="true" ht="13.5" hidden="false" customHeight="false" outlineLevel="0" collapsed="false">
      <c r="B337" s="228"/>
      <c r="C337" s="229"/>
      <c r="D337" s="218" t="s">
        <v>155</v>
      </c>
      <c r="E337" s="230"/>
      <c r="F337" s="231" t="s">
        <v>327</v>
      </c>
      <c r="G337" s="229"/>
      <c r="H337" s="232" t="n">
        <v>5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AT337" s="238" t="s">
        <v>155</v>
      </c>
      <c r="AU337" s="238" t="s">
        <v>86</v>
      </c>
      <c r="AV337" s="227" t="s">
        <v>86</v>
      </c>
      <c r="AW337" s="227" t="s">
        <v>36</v>
      </c>
      <c r="AX337" s="227" t="s">
        <v>72</v>
      </c>
      <c r="AY337" s="238" t="s">
        <v>146</v>
      </c>
    </row>
    <row r="338" s="239" customFormat="true" ht="13.5" hidden="false" customHeight="false" outlineLevel="0" collapsed="false">
      <c r="B338" s="240"/>
      <c r="C338" s="241"/>
      <c r="D338" s="218" t="s">
        <v>155</v>
      </c>
      <c r="E338" s="264"/>
      <c r="F338" s="265" t="s">
        <v>157</v>
      </c>
      <c r="G338" s="241"/>
      <c r="H338" s="266" t="n">
        <v>5</v>
      </c>
      <c r="I338" s="246"/>
      <c r="J338" s="241"/>
      <c r="K338" s="241"/>
      <c r="L338" s="247"/>
      <c r="M338" s="248"/>
      <c r="N338" s="249"/>
      <c r="O338" s="249"/>
      <c r="P338" s="249"/>
      <c r="Q338" s="249"/>
      <c r="R338" s="249"/>
      <c r="S338" s="249"/>
      <c r="T338" s="250"/>
      <c r="AT338" s="251" t="s">
        <v>155</v>
      </c>
      <c r="AU338" s="251" t="s">
        <v>86</v>
      </c>
      <c r="AV338" s="239" t="s">
        <v>153</v>
      </c>
      <c r="AW338" s="239" t="s">
        <v>36</v>
      </c>
      <c r="AX338" s="239" t="s">
        <v>77</v>
      </c>
      <c r="AY338" s="251" t="s">
        <v>146</v>
      </c>
    </row>
    <row r="339" s="185" customFormat="true" ht="29.85" hidden="false" customHeight="true" outlineLevel="0" collapsed="false">
      <c r="B339" s="186"/>
      <c r="C339" s="187"/>
      <c r="D339" s="200" t="s">
        <v>71</v>
      </c>
      <c r="E339" s="201" t="s">
        <v>198</v>
      </c>
      <c r="F339" s="201" t="s">
        <v>447</v>
      </c>
      <c r="G339" s="187"/>
      <c r="H339" s="187"/>
      <c r="I339" s="190"/>
      <c r="J339" s="202" t="n">
        <f aca="false">BK339</f>
        <v>0</v>
      </c>
      <c r="K339" s="187"/>
      <c r="L339" s="192"/>
      <c r="M339" s="193"/>
      <c r="N339" s="194"/>
      <c r="O339" s="194"/>
      <c r="P339" s="195" t="n">
        <f aca="false">SUM(P340:P375)</f>
        <v>0</v>
      </c>
      <c r="Q339" s="194"/>
      <c r="R339" s="195" t="n">
        <f aca="false">SUM(R340:R375)</f>
        <v>101.822638</v>
      </c>
      <c r="S339" s="194"/>
      <c r="T339" s="196" t="n">
        <f aca="false">SUM(T340:T375)</f>
        <v>24.66</v>
      </c>
      <c r="AR339" s="197" t="s">
        <v>77</v>
      </c>
      <c r="AT339" s="198" t="s">
        <v>71</v>
      </c>
      <c r="AU339" s="198" t="s">
        <v>77</v>
      </c>
      <c r="AY339" s="197" t="s">
        <v>146</v>
      </c>
      <c r="BK339" s="199" t="n">
        <f aca="false">SUM(BK340:BK375)</f>
        <v>0</v>
      </c>
    </row>
    <row r="340" s="30" customFormat="true" ht="31.5" hidden="false" customHeight="true" outlineLevel="0" collapsed="false">
      <c r="B340" s="31"/>
      <c r="C340" s="203" t="s">
        <v>448</v>
      </c>
      <c r="D340" s="203" t="s">
        <v>148</v>
      </c>
      <c r="E340" s="204" t="s">
        <v>449</v>
      </c>
      <c r="F340" s="205" t="s">
        <v>450</v>
      </c>
      <c r="G340" s="206" t="s">
        <v>342</v>
      </c>
      <c r="H340" s="207" t="n">
        <v>12</v>
      </c>
      <c r="I340" s="208"/>
      <c r="J340" s="209" t="n">
        <f aca="false">ROUND(I340*H340,2)</f>
        <v>0</v>
      </c>
      <c r="K340" s="205" t="s">
        <v>161</v>
      </c>
      <c r="L340" s="57"/>
      <c r="M340" s="210"/>
      <c r="N340" s="211" t="s">
        <v>43</v>
      </c>
      <c r="O340" s="32"/>
      <c r="P340" s="212" t="n">
        <f aca="false">O340*H340</f>
        <v>0</v>
      </c>
      <c r="Q340" s="212" t="n">
        <v>0</v>
      </c>
      <c r="R340" s="212" t="n">
        <f aca="false">Q340*H340</f>
        <v>0</v>
      </c>
      <c r="S340" s="212" t="n">
        <v>0</v>
      </c>
      <c r="T340" s="213" t="n">
        <f aca="false">S340*H340</f>
        <v>0</v>
      </c>
      <c r="AR340" s="10" t="s">
        <v>153</v>
      </c>
      <c r="AT340" s="10" t="s">
        <v>148</v>
      </c>
      <c r="AU340" s="10" t="s">
        <v>86</v>
      </c>
      <c r="AY340" s="10" t="s">
        <v>146</v>
      </c>
      <c r="BE340" s="214" t="n">
        <f aca="false">IF(N340="základní",J340,0)</f>
        <v>0</v>
      </c>
      <c r="BF340" s="214" t="n">
        <f aca="false">IF(N340="snížená",J340,0)</f>
        <v>0</v>
      </c>
      <c r="BG340" s="214" t="n">
        <f aca="false">IF(N340="zákl. přenesená",J340,0)</f>
        <v>0</v>
      </c>
      <c r="BH340" s="214" t="n">
        <f aca="false">IF(N340="sníž. přenesená",J340,0)</f>
        <v>0</v>
      </c>
      <c r="BI340" s="214" t="n">
        <f aca="false">IF(N340="nulová",J340,0)</f>
        <v>0</v>
      </c>
      <c r="BJ340" s="10" t="s">
        <v>77</v>
      </c>
      <c r="BK340" s="214" t="n">
        <f aca="false">ROUND(I340*H340,2)</f>
        <v>0</v>
      </c>
      <c r="BL340" s="10" t="s">
        <v>153</v>
      </c>
      <c r="BM340" s="10" t="s">
        <v>451</v>
      </c>
    </row>
    <row r="341" s="215" customFormat="true" ht="13.5" hidden="false" customHeight="false" outlineLevel="0" collapsed="false">
      <c r="B341" s="216"/>
      <c r="C341" s="217"/>
      <c r="D341" s="218" t="s">
        <v>155</v>
      </c>
      <c r="E341" s="219"/>
      <c r="F341" s="220" t="s">
        <v>452</v>
      </c>
      <c r="G341" s="217"/>
      <c r="H341" s="219"/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155</v>
      </c>
      <c r="AU341" s="226" t="s">
        <v>86</v>
      </c>
      <c r="AV341" s="215" t="s">
        <v>77</v>
      </c>
      <c r="AW341" s="215" t="s">
        <v>36</v>
      </c>
      <c r="AX341" s="215" t="s">
        <v>72</v>
      </c>
      <c r="AY341" s="226" t="s">
        <v>146</v>
      </c>
    </row>
    <row r="342" s="227" customFormat="true" ht="13.5" hidden="false" customHeight="false" outlineLevel="0" collapsed="false">
      <c r="B342" s="228"/>
      <c r="C342" s="229"/>
      <c r="D342" s="218" t="s">
        <v>155</v>
      </c>
      <c r="E342" s="230"/>
      <c r="F342" s="231" t="s">
        <v>347</v>
      </c>
      <c r="G342" s="229"/>
      <c r="H342" s="232" t="n">
        <v>6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AT342" s="238" t="s">
        <v>155</v>
      </c>
      <c r="AU342" s="238" t="s">
        <v>86</v>
      </c>
      <c r="AV342" s="227" t="s">
        <v>86</v>
      </c>
      <c r="AW342" s="227" t="s">
        <v>36</v>
      </c>
      <c r="AX342" s="227" t="s">
        <v>72</v>
      </c>
      <c r="AY342" s="238" t="s">
        <v>146</v>
      </c>
    </row>
    <row r="343" s="227" customFormat="true" ht="13.5" hidden="false" customHeight="false" outlineLevel="0" collapsed="false">
      <c r="B343" s="228"/>
      <c r="C343" s="229"/>
      <c r="D343" s="218" t="s">
        <v>155</v>
      </c>
      <c r="E343" s="230"/>
      <c r="F343" s="231" t="s">
        <v>348</v>
      </c>
      <c r="G343" s="229"/>
      <c r="H343" s="232" t="n">
        <v>6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AT343" s="238" t="s">
        <v>155</v>
      </c>
      <c r="AU343" s="238" t="s">
        <v>86</v>
      </c>
      <c r="AV343" s="227" t="s">
        <v>86</v>
      </c>
      <c r="AW343" s="227" t="s">
        <v>36</v>
      </c>
      <c r="AX343" s="227" t="s">
        <v>72</v>
      </c>
      <c r="AY343" s="238" t="s">
        <v>146</v>
      </c>
    </row>
    <row r="344" s="239" customFormat="true" ht="13.5" hidden="false" customHeight="false" outlineLevel="0" collapsed="false">
      <c r="B344" s="240"/>
      <c r="C344" s="241"/>
      <c r="D344" s="242" t="s">
        <v>155</v>
      </c>
      <c r="E344" s="243"/>
      <c r="F344" s="244" t="s">
        <v>157</v>
      </c>
      <c r="G344" s="241"/>
      <c r="H344" s="245" t="n">
        <v>12</v>
      </c>
      <c r="I344" s="246"/>
      <c r="J344" s="241"/>
      <c r="K344" s="241"/>
      <c r="L344" s="247"/>
      <c r="M344" s="248"/>
      <c r="N344" s="249"/>
      <c r="O344" s="249"/>
      <c r="P344" s="249"/>
      <c r="Q344" s="249"/>
      <c r="R344" s="249"/>
      <c r="S344" s="249"/>
      <c r="T344" s="250"/>
      <c r="AT344" s="251" t="s">
        <v>155</v>
      </c>
      <c r="AU344" s="251" t="s">
        <v>86</v>
      </c>
      <c r="AV344" s="239" t="s">
        <v>153</v>
      </c>
      <c r="AW344" s="239" t="s">
        <v>36</v>
      </c>
      <c r="AX344" s="239" t="s">
        <v>77</v>
      </c>
      <c r="AY344" s="251" t="s">
        <v>146</v>
      </c>
    </row>
    <row r="345" s="30" customFormat="true" ht="22.5" hidden="false" customHeight="true" outlineLevel="0" collapsed="false">
      <c r="B345" s="31"/>
      <c r="C345" s="271" t="s">
        <v>453</v>
      </c>
      <c r="D345" s="271" t="s">
        <v>454</v>
      </c>
      <c r="E345" s="272" t="s">
        <v>455</v>
      </c>
      <c r="F345" s="273" t="s">
        <v>456</v>
      </c>
      <c r="G345" s="274" t="s">
        <v>342</v>
      </c>
      <c r="H345" s="275" t="n">
        <v>12.18</v>
      </c>
      <c r="I345" s="276"/>
      <c r="J345" s="277" t="n">
        <f aca="false">ROUND(I345*H345,2)</f>
        <v>0</v>
      </c>
      <c r="K345" s="273" t="s">
        <v>161</v>
      </c>
      <c r="L345" s="278"/>
      <c r="M345" s="279"/>
      <c r="N345" s="280" t="s">
        <v>43</v>
      </c>
      <c r="O345" s="32"/>
      <c r="P345" s="212" t="n">
        <f aca="false">O345*H345</f>
        <v>0</v>
      </c>
      <c r="Q345" s="212" t="n">
        <v>0.0191</v>
      </c>
      <c r="R345" s="212" t="n">
        <f aca="false">Q345*H345</f>
        <v>0.232638</v>
      </c>
      <c r="S345" s="212" t="n">
        <v>0</v>
      </c>
      <c r="T345" s="213" t="n">
        <f aca="false">S345*H345</f>
        <v>0</v>
      </c>
      <c r="AR345" s="10" t="s">
        <v>193</v>
      </c>
      <c r="AT345" s="10" t="s">
        <v>454</v>
      </c>
      <c r="AU345" s="10" t="s">
        <v>86</v>
      </c>
      <c r="AY345" s="10" t="s">
        <v>146</v>
      </c>
      <c r="BE345" s="214" t="n">
        <f aca="false">IF(N345="základní",J345,0)</f>
        <v>0</v>
      </c>
      <c r="BF345" s="214" t="n">
        <f aca="false">IF(N345="snížená",J345,0)</f>
        <v>0</v>
      </c>
      <c r="BG345" s="214" t="n">
        <f aca="false">IF(N345="zákl. přenesená",J345,0)</f>
        <v>0</v>
      </c>
      <c r="BH345" s="214" t="n">
        <f aca="false">IF(N345="sníž. přenesená",J345,0)</f>
        <v>0</v>
      </c>
      <c r="BI345" s="214" t="n">
        <f aca="false">IF(N345="nulová",J345,0)</f>
        <v>0</v>
      </c>
      <c r="BJ345" s="10" t="s">
        <v>77</v>
      </c>
      <c r="BK345" s="214" t="n">
        <f aca="false">ROUND(I345*H345,2)</f>
        <v>0</v>
      </c>
      <c r="BL345" s="10" t="s">
        <v>153</v>
      </c>
      <c r="BM345" s="10" t="s">
        <v>457</v>
      </c>
    </row>
    <row r="346" s="30" customFormat="true" ht="54" hidden="false" customHeight="false" outlineLevel="0" collapsed="false">
      <c r="B346" s="31"/>
      <c r="C346" s="59"/>
      <c r="D346" s="218" t="s">
        <v>344</v>
      </c>
      <c r="E346" s="59"/>
      <c r="F346" s="269" t="s">
        <v>458</v>
      </c>
      <c r="G346" s="59"/>
      <c r="H346" s="59"/>
      <c r="I346" s="170"/>
      <c r="J346" s="59"/>
      <c r="K346" s="59"/>
      <c r="L346" s="57"/>
      <c r="M346" s="270"/>
      <c r="N346" s="32"/>
      <c r="O346" s="32"/>
      <c r="P346" s="32"/>
      <c r="Q346" s="32"/>
      <c r="R346" s="32"/>
      <c r="S346" s="32"/>
      <c r="T346" s="79"/>
      <c r="AT346" s="10" t="s">
        <v>344</v>
      </c>
      <c r="AU346" s="10" t="s">
        <v>86</v>
      </c>
    </row>
    <row r="347" s="227" customFormat="true" ht="13.5" hidden="false" customHeight="false" outlineLevel="0" collapsed="false">
      <c r="B347" s="228"/>
      <c r="C347" s="229"/>
      <c r="D347" s="242" t="s">
        <v>155</v>
      </c>
      <c r="E347" s="229"/>
      <c r="F347" s="267" t="s">
        <v>459</v>
      </c>
      <c r="G347" s="229"/>
      <c r="H347" s="268" t="n">
        <v>12.18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155</v>
      </c>
      <c r="AU347" s="238" t="s">
        <v>86</v>
      </c>
      <c r="AV347" s="227" t="s">
        <v>86</v>
      </c>
      <c r="AW347" s="227" t="s">
        <v>6</v>
      </c>
      <c r="AX347" s="227" t="s">
        <v>77</v>
      </c>
      <c r="AY347" s="238" t="s">
        <v>146</v>
      </c>
    </row>
    <row r="348" s="30" customFormat="true" ht="31.5" hidden="false" customHeight="true" outlineLevel="0" collapsed="false">
      <c r="B348" s="31"/>
      <c r="C348" s="203" t="s">
        <v>460</v>
      </c>
      <c r="D348" s="203" t="s">
        <v>148</v>
      </c>
      <c r="E348" s="204" t="s">
        <v>461</v>
      </c>
      <c r="F348" s="205" t="s">
        <v>462</v>
      </c>
      <c r="G348" s="206" t="s">
        <v>151</v>
      </c>
      <c r="H348" s="207" t="n">
        <v>24</v>
      </c>
      <c r="I348" s="208"/>
      <c r="J348" s="209" t="n">
        <f aca="false">ROUND(I348*H348,2)</f>
        <v>0</v>
      </c>
      <c r="K348" s="205" t="s">
        <v>161</v>
      </c>
      <c r="L348" s="57"/>
      <c r="M348" s="210"/>
      <c r="N348" s="211" t="s">
        <v>43</v>
      </c>
      <c r="O348" s="32"/>
      <c r="P348" s="212" t="n">
        <f aca="false">O348*H348</f>
        <v>0</v>
      </c>
      <c r="Q348" s="212" t="n">
        <v>0.00069</v>
      </c>
      <c r="R348" s="212" t="n">
        <f aca="false">Q348*H348</f>
        <v>0.01656</v>
      </c>
      <c r="S348" s="212" t="n">
        <v>0</v>
      </c>
      <c r="T348" s="213" t="n">
        <f aca="false">S348*H348</f>
        <v>0</v>
      </c>
      <c r="AR348" s="10" t="s">
        <v>153</v>
      </c>
      <c r="AT348" s="10" t="s">
        <v>148</v>
      </c>
      <c r="AU348" s="10" t="s">
        <v>86</v>
      </c>
      <c r="AY348" s="10" t="s">
        <v>146</v>
      </c>
      <c r="BE348" s="214" t="n">
        <f aca="false">IF(N348="základní",J348,0)</f>
        <v>0</v>
      </c>
      <c r="BF348" s="214" t="n">
        <f aca="false">IF(N348="snížená",J348,0)</f>
        <v>0</v>
      </c>
      <c r="BG348" s="214" t="n">
        <f aca="false">IF(N348="zákl. přenesená",J348,0)</f>
        <v>0</v>
      </c>
      <c r="BH348" s="214" t="n">
        <f aca="false">IF(N348="sníž. přenesená",J348,0)</f>
        <v>0</v>
      </c>
      <c r="BI348" s="214" t="n">
        <f aca="false">IF(N348="nulová",J348,0)</f>
        <v>0</v>
      </c>
      <c r="BJ348" s="10" t="s">
        <v>77</v>
      </c>
      <c r="BK348" s="214" t="n">
        <f aca="false">ROUND(I348*H348,2)</f>
        <v>0</v>
      </c>
      <c r="BL348" s="10" t="s">
        <v>153</v>
      </c>
      <c r="BM348" s="10" t="s">
        <v>463</v>
      </c>
    </row>
    <row r="349" s="215" customFormat="true" ht="13.5" hidden="false" customHeight="false" outlineLevel="0" collapsed="false">
      <c r="B349" s="216"/>
      <c r="C349" s="217"/>
      <c r="D349" s="218" t="s">
        <v>155</v>
      </c>
      <c r="E349" s="219"/>
      <c r="F349" s="220" t="s">
        <v>360</v>
      </c>
      <c r="G349" s="217"/>
      <c r="H349" s="219"/>
      <c r="I349" s="221"/>
      <c r="J349" s="217"/>
      <c r="K349" s="217"/>
      <c r="L349" s="222"/>
      <c r="M349" s="223"/>
      <c r="N349" s="224"/>
      <c r="O349" s="224"/>
      <c r="P349" s="224"/>
      <c r="Q349" s="224"/>
      <c r="R349" s="224"/>
      <c r="S349" s="224"/>
      <c r="T349" s="225"/>
      <c r="AT349" s="226" t="s">
        <v>155</v>
      </c>
      <c r="AU349" s="226" t="s">
        <v>86</v>
      </c>
      <c r="AV349" s="215" t="s">
        <v>77</v>
      </c>
      <c r="AW349" s="215" t="s">
        <v>36</v>
      </c>
      <c r="AX349" s="215" t="s">
        <v>72</v>
      </c>
      <c r="AY349" s="226" t="s">
        <v>146</v>
      </c>
    </row>
    <row r="350" s="227" customFormat="true" ht="13.5" hidden="false" customHeight="false" outlineLevel="0" collapsed="false">
      <c r="B350" s="228"/>
      <c r="C350" s="229"/>
      <c r="D350" s="218" t="s">
        <v>155</v>
      </c>
      <c r="E350" s="230"/>
      <c r="F350" s="231" t="s">
        <v>464</v>
      </c>
      <c r="G350" s="229"/>
      <c r="H350" s="232" t="n">
        <v>24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155</v>
      </c>
      <c r="AU350" s="238" t="s">
        <v>86</v>
      </c>
      <c r="AV350" s="227" t="s">
        <v>86</v>
      </c>
      <c r="AW350" s="227" t="s">
        <v>36</v>
      </c>
      <c r="AX350" s="227" t="s">
        <v>72</v>
      </c>
      <c r="AY350" s="238" t="s">
        <v>146</v>
      </c>
    </row>
    <row r="351" s="239" customFormat="true" ht="13.5" hidden="false" customHeight="false" outlineLevel="0" collapsed="false">
      <c r="B351" s="240"/>
      <c r="C351" s="241"/>
      <c r="D351" s="242" t="s">
        <v>155</v>
      </c>
      <c r="E351" s="243"/>
      <c r="F351" s="244" t="s">
        <v>157</v>
      </c>
      <c r="G351" s="241"/>
      <c r="H351" s="245" t="n">
        <v>24</v>
      </c>
      <c r="I351" s="246"/>
      <c r="J351" s="241"/>
      <c r="K351" s="241"/>
      <c r="L351" s="247"/>
      <c r="M351" s="248"/>
      <c r="N351" s="249"/>
      <c r="O351" s="249"/>
      <c r="P351" s="249"/>
      <c r="Q351" s="249"/>
      <c r="R351" s="249"/>
      <c r="S351" s="249"/>
      <c r="T351" s="250"/>
      <c r="AT351" s="251" t="s">
        <v>155</v>
      </c>
      <c r="AU351" s="251" t="s">
        <v>86</v>
      </c>
      <c r="AV351" s="239" t="s">
        <v>153</v>
      </c>
      <c r="AW351" s="239" t="s">
        <v>36</v>
      </c>
      <c r="AX351" s="239" t="s">
        <v>77</v>
      </c>
      <c r="AY351" s="251" t="s">
        <v>146</v>
      </c>
    </row>
    <row r="352" s="30" customFormat="true" ht="22.5" hidden="false" customHeight="true" outlineLevel="0" collapsed="false">
      <c r="B352" s="31"/>
      <c r="C352" s="203" t="s">
        <v>465</v>
      </c>
      <c r="D352" s="203" t="s">
        <v>148</v>
      </c>
      <c r="E352" s="204" t="s">
        <v>466</v>
      </c>
      <c r="F352" s="205" t="s">
        <v>467</v>
      </c>
      <c r="G352" s="206" t="s">
        <v>178</v>
      </c>
      <c r="H352" s="207" t="n">
        <v>9.6</v>
      </c>
      <c r="I352" s="208"/>
      <c r="J352" s="209" t="n">
        <f aca="false">ROUND(I352*H352,2)</f>
        <v>0</v>
      </c>
      <c r="K352" s="205" t="s">
        <v>161</v>
      </c>
      <c r="L352" s="57"/>
      <c r="M352" s="210"/>
      <c r="N352" s="211" t="s">
        <v>43</v>
      </c>
      <c r="O352" s="32"/>
      <c r="P352" s="212" t="n">
        <f aca="false">O352*H352</f>
        <v>0</v>
      </c>
      <c r="Q352" s="212" t="n">
        <v>1.9695</v>
      </c>
      <c r="R352" s="212" t="n">
        <f aca="false">Q352*H352</f>
        <v>18.9072</v>
      </c>
      <c r="S352" s="212" t="n">
        <v>0</v>
      </c>
      <c r="T352" s="213" t="n">
        <f aca="false">S352*H352</f>
        <v>0</v>
      </c>
      <c r="AR352" s="10" t="s">
        <v>153</v>
      </c>
      <c r="AT352" s="10" t="s">
        <v>148</v>
      </c>
      <c r="AU352" s="10" t="s">
        <v>86</v>
      </c>
      <c r="AY352" s="10" t="s">
        <v>146</v>
      </c>
      <c r="BE352" s="214" t="n">
        <f aca="false">IF(N352="základní",J352,0)</f>
        <v>0</v>
      </c>
      <c r="BF352" s="214" t="n">
        <f aca="false">IF(N352="snížená",J352,0)</f>
        <v>0</v>
      </c>
      <c r="BG352" s="214" t="n">
        <f aca="false">IF(N352="zákl. přenesená",J352,0)</f>
        <v>0</v>
      </c>
      <c r="BH352" s="214" t="n">
        <f aca="false">IF(N352="sníž. přenesená",J352,0)</f>
        <v>0</v>
      </c>
      <c r="BI352" s="214" t="n">
        <f aca="false">IF(N352="nulová",J352,0)</f>
        <v>0</v>
      </c>
      <c r="BJ352" s="10" t="s">
        <v>77</v>
      </c>
      <c r="BK352" s="214" t="n">
        <f aca="false">ROUND(I352*H352,2)</f>
        <v>0</v>
      </c>
      <c r="BL352" s="10" t="s">
        <v>153</v>
      </c>
      <c r="BM352" s="10" t="s">
        <v>468</v>
      </c>
    </row>
    <row r="353" s="215" customFormat="true" ht="13.5" hidden="false" customHeight="false" outlineLevel="0" collapsed="false">
      <c r="B353" s="216"/>
      <c r="C353" s="217"/>
      <c r="D353" s="218" t="s">
        <v>155</v>
      </c>
      <c r="E353" s="219"/>
      <c r="F353" s="220" t="s">
        <v>469</v>
      </c>
      <c r="G353" s="217"/>
      <c r="H353" s="219"/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155</v>
      </c>
      <c r="AU353" s="226" t="s">
        <v>86</v>
      </c>
      <c r="AV353" s="215" t="s">
        <v>77</v>
      </c>
      <c r="AW353" s="215" t="s">
        <v>36</v>
      </c>
      <c r="AX353" s="215" t="s">
        <v>72</v>
      </c>
      <c r="AY353" s="226" t="s">
        <v>146</v>
      </c>
    </row>
    <row r="354" s="227" customFormat="true" ht="13.5" hidden="false" customHeight="false" outlineLevel="0" collapsed="false">
      <c r="B354" s="228"/>
      <c r="C354" s="229"/>
      <c r="D354" s="218" t="s">
        <v>155</v>
      </c>
      <c r="E354" s="230"/>
      <c r="F354" s="231" t="s">
        <v>470</v>
      </c>
      <c r="G354" s="229"/>
      <c r="H354" s="232" t="n">
        <v>4.8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AT354" s="238" t="s">
        <v>155</v>
      </c>
      <c r="AU354" s="238" t="s">
        <v>86</v>
      </c>
      <c r="AV354" s="227" t="s">
        <v>86</v>
      </c>
      <c r="AW354" s="227" t="s">
        <v>36</v>
      </c>
      <c r="AX354" s="227" t="s">
        <v>72</v>
      </c>
      <c r="AY354" s="238" t="s">
        <v>146</v>
      </c>
    </row>
    <row r="355" s="227" customFormat="true" ht="13.5" hidden="false" customHeight="false" outlineLevel="0" collapsed="false">
      <c r="B355" s="228"/>
      <c r="C355" s="229"/>
      <c r="D355" s="218" t="s">
        <v>155</v>
      </c>
      <c r="E355" s="230"/>
      <c r="F355" s="231" t="s">
        <v>471</v>
      </c>
      <c r="G355" s="229"/>
      <c r="H355" s="232" t="n">
        <v>4.8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AT355" s="238" t="s">
        <v>155</v>
      </c>
      <c r="AU355" s="238" t="s">
        <v>86</v>
      </c>
      <c r="AV355" s="227" t="s">
        <v>86</v>
      </c>
      <c r="AW355" s="227" t="s">
        <v>36</v>
      </c>
      <c r="AX355" s="227" t="s">
        <v>72</v>
      </c>
      <c r="AY355" s="238" t="s">
        <v>146</v>
      </c>
    </row>
    <row r="356" s="239" customFormat="true" ht="13.5" hidden="false" customHeight="false" outlineLevel="0" collapsed="false">
      <c r="B356" s="240"/>
      <c r="C356" s="241"/>
      <c r="D356" s="242" t="s">
        <v>155</v>
      </c>
      <c r="E356" s="243"/>
      <c r="F356" s="244" t="s">
        <v>157</v>
      </c>
      <c r="G356" s="241"/>
      <c r="H356" s="245" t="n">
        <v>9.6</v>
      </c>
      <c r="I356" s="246"/>
      <c r="J356" s="241"/>
      <c r="K356" s="241"/>
      <c r="L356" s="247"/>
      <c r="M356" s="248"/>
      <c r="N356" s="249"/>
      <c r="O356" s="249"/>
      <c r="P356" s="249"/>
      <c r="Q356" s="249"/>
      <c r="R356" s="249"/>
      <c r="S356" s="249"/>
      <c r="T356" s="250"/>
      <c r="AT356" s="251" t="s">
        <v>155</v>
      </c>
      <c r="AU356" s="251" t="s">
        <v>86</v>
      </c>
      <c r="AV356" s="239" t="s">
        <v>153</v>
      </c>
      <c r="AW356" s="239" t="s">
        <v>36</v>
      </c>
      <c r="AX356" s="239" t="s">
        <v>77</v>
      </c>
      <c r="AY356" s="251" t="s">
        <v>146</v>
      </c>
    </row>
    <row r="357" s="30" customFormat="true" ht="22.5" hidden="false" customHeight="true" outlineLevel="0" collapsed="false">
      <c r="B357" s="31"/>
      <c r="C357" s="203" t="s">
        <v>472</v>
      </c>
      <c r="D357" s="203" t="s">
        <v>148</v>
      </c>
      <c r="E357" s="204" t="s">
        <v>473</v>
      </c>
      <c r="F357" s="205" t="s">
        <v>474</v>
      </c>
      <c r="G357" s="206" t="s">
        <v>160</v>
      </c>
      <c r="H357" s="207" t="n">
        <v>4</v>
      </c>
      <c r="I357" s="208"/>
      <c r="J357" s="209" t="n">
        <f aca="false">ROUND(I357*H357,2)</f>
        <v>0</v>
      </c>
      <c r="K357" s="205"/>
      <c r="L357" s="57"/>
      <c r="M357" s="210"/>
      <c r="N357" s="211" t="s">
        <v>43</v>
      </c>
      <c r="O357" s="32"/>
      <c r="P357" s="212" t="n">
        <f aca="false">O357*H357</f>
        <v>0</v>
      </c>
      <c r="Q357" s="212" t="n">
        <v>14.14974</v>
      </c>
      <c r="R357" s="212" t="n">
        <f aca="false">Q357*H357</f>
        <v>56.59896</v>
      </c>
      <c r="S357" s="212" t="n">
        <v>0</v>
      </c>
      <c r="T357" s="213" t="n">
        <f aca="false">S357*H357</f>
        <v>0</v>
      </c>
      <c r="AR357" s="10" t="s">
        <v>153</v>
      </c>
      <c r="AT357" s="10" t="s">
        <v>148</v>
      </c>
      <c r="AU357" s="10" t="s">
        <v>86</v>
      </c>
      <c r="AY357" s="10" t="s">
        <v>146</v>
      </c>
      <c r="BE357" s="214" t="n">
        <f aca="false">IF(N357="základní",J357,0)</f>
        <v>0</v>
      </c>
      <c r="BF357" s="214" t="n">
        <f aca="false">IF(N357="snížená",J357,0)</f>
        <v>0</v>
      </c>
      <c r="BG357" s="214" t="n">
        <f aca="false">IF(N357="zákl. přenesená",J357,0)</f>
        <v>0</v>
      </c>
      <c r="BH357" s="214" t="n">
        <f aca="false">IF(N357="sníž. přenesená",J357,0)</f>
        <v>0</v>
      </c>
      <c r="BI357" s="214" t="n">
        <f aca="false">IF(N357="nulová",J357,0)</f>
        <v>0</v>
      </c>
      <c r="BJ357" s="10" t="s">
        <v>77</v>
      </c>
      <c r="BK357" s="214" t="n">
        <f aca="false">ROUND(I357*H357,2)</f>
        <v>0</v>
      </c>
      <c r="BL357" s="10" t="s">
        <v>153</v>
      </c>
      <c r="BM357" s="10" t="s">
        <v>475</v>
      </c>
    </row>
    <row r="358" s="30" customFormat="true" ht="67.5" hidden="false" customHeight="false" outlineLevel="0" collapsed="false">
      <c r="B358" s="31"/>
      <c r="C358" s="59"/>
      <c r="D358" s="218" t="s">
        <v>344</v>
      </c>
      <c r="E358" s="59"/>
      <c r="F358" s="269" t="s">
        <v>476</v>
      </c>
      <c r="G358" s="59"/>
      <c r="H358" s="59"/>
      <c r="I358" s="170"/>
      <c r="J358" s="59"/>
      <c r="K358" s="59"/>
      <c r="L358" s="57"/>
      <c r="M358" s="270"/>
      <c r="N358" s="32"/>
      <c r="O358" s="32"/>
      <c r="P358" s="32"/>
      <c r="Q358" s="32"/>
      <c r="R358" s="32"/>
      <c r="S358" s="32"/>
      <c r="T358" s="79"/>
      <c r="AT358" s="10" t="s">
        <v>344</v>
      </c>
      <c r="AU358" s="10" t="s">
        <v>86</v>
      </c>
    </row>
    <row r="359" s="215" customFormat="true" ht="13.5" hidden="false" customHeight="false" outlineLevel="0" collapsed="false">
      <c r="B359" s="216"/>
      <c r="C359" s="217"/>
      <c r="D359" s="218" t="s">
        <v>155</v>
      </c>
      <c r="E359" s="219"/>
      <c r="F359" s="220" t="s">
        <v>477</v>
      </c>
      <c r="G359" s="217"/>
      <c r="H359" s="219"/>
      <c r="I359" s="221"/>
      <c r="J359" s="217"/>
      <c r="K359" s="217"/>
      <c r="L359" s="222"/>
      <c r="M359" s="223"/>
      <c r="N359" s="224"/>
      <c r="O359" s="224"/>
      <c r="P359" s="224"/>
      <c r="Q359" s="224"/>
      <c r="R359" s="224"/>
      <c r="S359" s="224"/>
      <c r="T359" s="225"/>
      <c r="AT359" s="226" t="s">
        <v>155</v>
      </c>
      <c r="AU359" s="226" t="s">
        <v>86</v>
      </c>
      <c r="AV359" s="215" t="s">
        <v>77</v>
      </c>
      <c r="AW359" s="215" t="s">
        <v>36</v>
      </c>
      <c r="AX359" s="215" t="s">
        <v>72</v>
      </c>
      <c r="AY359" s="226" t="s">
        <v>146</v>
      </c>
    </row>
    <row r="360" s="227" customFormat="true" ht="13.5" hidden="false" customHeight="false" outlineLevel="0" collapsed="false">
      <c r="B360" s="228"/>
      <c r="C360" s="229"/>
      <c r="D360" s="218" t="s">
        <v>155</v>
      </c>
      <c r="E360" s="230"/>
      <c r="F360" s="231" t="s">
        <v>478</v>
      </c>
      <c r="G360" s="229"/>
      <c r="H360" s="232" t="n">
        <v>2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155</v>
      </c>
      <c r="AU360" s="238" t="s">
        <v>86</v>
      </c>
      <c r="AV360" s="227" t="s">
        <v>86</v>
      </c>
      <c r="AW360" s="227" t="s">
        <v>36</v>
      </c>
      <c r="AX360" s="227" t="s">
        <v>72</v>
      </c>
      <c r="AY360" s="238" t="s">
        <v>146</v>
      </c>
    </row>
    <row r="361" s="227" customFormat="true" ht="13.5" hidden="false" customHeight="false" outlineLevel="0" collapsed="false">
      <c r="B361" s="228"/>
      <c r="C361" s="229"/>
      <c r="D361" s="218" t="s">
        <v>155</v>
      </c>
      <c r="E361" s="230"/>
      <c r="F361" s="231" t="s">
        <v>479</v>
      </c>
      <c r="G361" s="229"/>
      <c r="H361" s="232" t="n">
        <v>2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155</v>
      </c>
      <c r="AU361" s="238" t="s">
        <v>86</v>
      </c>
      <c r="AV361" s="227" t="s">
        <v>86</v>
      </c>
      <c r="AW361" s="227" t="s">
        <v>36</v>
      </c>
      <c r="AX361" s="227" t="s">
        <v>72</v>
      </c>
      <c r="AY361" s="238" t="s">
        <v>146</v>
      </c>
    </row>
    <row r="362" s="239" customFormat="true" ht="13.5" hidden="false" customHeight="false" outlineLevel="0" collapsed="false">
      <c r="B362" s="240"/>
      <c r="C362" s="241"/>
      <c r="D362" s="242" t="s">
        <v>155</v>
      </c>
      <c r="E362" s="243"/>
      <c r="F362" s="244" t="s">
        <v>157</v>
      </c>
      <c r="G362" s="241"/>
      <c r="H362" s="245" t="n">
        <v>4</v>
      </c>
      <c r="I362" s="246"/>
      <c r="J362" s="241"/>
      <c r="K362" s="241"/>
      <c r="L362" s="247"/>
      <c r="M362" s="248"/>
      <c r="N362" s="249"/>
      <c r="O362" s="249"/>
      <c r="P362" s="249"/>
      <c r="Q362" s="249"/>
      <c r="R362" s="249"/>
      <c r="S362" s="249"/>
      <c r="T362" s="250"/>
      <c r="AT362" s="251" t="s">
        <v>155</v>
      </c>
      <c r="AU362" s="251" t="s">
        <v>86</v>
      </c>
      <c r="AV362" s="239" t="s">
        <v>153</v>
      </c>
      <c r="AW362" s="239" t="s">
        <v>36</v>
      </c>
      <c r="AX362" s="239" t="s">
        <v>77</v>
      </c>
      <c r="AY362" s="251" t="s">
        <v>146</v>
      </c>
    </row>
    <row r="363" s="30" customFormat="true" ht="22.5" hidden="false" customHeight="true" outlineLevel="0" collapsed="false">
      <c r="B363" s="31"/>
      <c r="C363" s="203" t="s">
        <v>91</v>
      </c>
      <c r="D363" s="203" t="s">
        <v>148</v>
      </c>
      <c r="E363" s="204" t="s">
        <v>480</v>
      </c>
      <c r="F363" s="205" t="s">
        <v>481</v>
      </c>
      <c r="G363" s="206" t="s">
        <v>342</v>
      </c>
      <c r="H363" s="207" t="n">
        <v>12</v>
      </c>
      <c r="I363" s="208"/>
      <c r="J363" s="209" t="n">
        <f aca="false">ROUND(I363*H363,2)</f>
        <v>0</v>
      </c>
      <c r="K363" s="205"/>
      <c r="L363" s="57"/>
      <c r="M363" s="210"/>
      <c r="N363" s="211" t="s">
        <v>43</v>
      </c>
      <c r="O363" s="32"/>
      <c r="P363" s="212" t="n">
        <f aca="false">O363*H363</f>
        <v>0</v>
      </c>
      <c r="Q363" s="212" t="n">
        <v>0</v>
      </c>
      <c r="R363" s="212" t="n">
        <f aca="false">Q363*H363</f>
        <v>0</v>
      </c>
      <c r="S363" s="212" t="n">
        <v>2.055</v>
      </c>
      <c r="T363" s="213" t="n">
        <f aca="false">S363*H363</f>
        <v>24.66</v>
      </c>
      <c r="AR363" s="10" t="s">
        <v>153</v>
      </c>
      <c r="AT363" s="10" t="s">
        <v>148</v>
      </c>
      <c r="AU363" s="10" t="s">
        <v>86</v>
      </c>
      <c r="AY363" s="10" t="s">
        <v>146</v>
      </c>
      <c r="BE363" s="214" t="n">
        <f aca="false">IF(N363="základní",J363,0)</f>
        <v>0</v>
      </c>
      <c r="BF363" s="214" t="n">
        <f aca="false">IF(N363="snížená",J363,0)</f>
        <v>0</v>
      </c>
      <c r="BG363" s="214" t="n">
        <f aca="false">IF(N363="zákl. přenesená",J363,0)</f>
        <v>0</v>
      </c>
      <c r="BH363" s="214" t="n">
        <f aca="false">IF(N363="sníž. přenesená",J363,0)</f>
        <v>0</v>
      </c>
      <c r="BI363" s="214" t="n">
        <f aca="false">IF(N363="nulová",J363,0)</f>
        <v>0</v>
      </c>
      <c r="BJ363" s="10" t="s">
        <v>77</v>
      </c>
      <c r="BK363" s="214" t="n">
        <f aca="false">ROUND(I363*H363,2)</f>
        <v>0</v>
      </c>
      <c r="BL363" s="10" t="s">
        <v>153</v>
      </c>
      <c r="BM363" s="10" t="s">
        <v>482</v>
      </c>
    </row>
    <row r="364" s="30" customFormat="true" ht="54" hidden="false" customHeight="false" outlineLevel="0" collapsed="false">
      <c r="B364" s="31"/>
      <c r="C364" s="59"/>
      <c r="D364" s="218" t="s">
        <v>344</v>
      </c>
      <c r="E364" s="59"/>
      <c r="F364" s="269" t="s">
        <v>483</v>
      </c>
      <c r="G364" s="59"/>
      <c r="H364" s="59"/>
      <c r="I364" s="170"/>
      <c r="J364" s="59"/>
      <c r="K364" s="59"/>
      <c r="L364" s="57"/>
      <c r="M364" s="270"/>
      <c r="N364" s="32"/>
      <c r="O364" s="32"/>
      <c r="P364" s="32"/>
      <c r="Q364" s="32"/>
      <c r="R364" s="32"/>
      <c r="S364" s="32"/>
      <c r="T364" s="79"/>
      <c r="AT364" s="10" t="s">
        <v>344</v>
      </c>
      <c r="AU364" s="10" t="s">
        <v>86</v>
      </c>
    </row>
    <row r="365" s="215" customFormat="true" ht="13.5" hidden="false" customHeight="false" outlineLevel="0" collapsed="false">
      <c r="B365" s="216"/>
      <c r="C365" s="217"/>
      <c r="D365" s="218" t="s">
        <v>155</v>
      </c>
      <c r="E365" s="219"/>
      <c r="F365" s="220" t="s">
        <v>484</v>
      </c>
      <c r="G365" s="217"/>
      <c r="H365" s="219"/>
      <c r="I365" s="221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AT365" s="226" t="s">
        <v>155</v>
      </c>
      <c r="AU365" s="226" t="s">
        <v>86</v>
      </c>
      <c r="AV365" s="215" t="s">
        <v>77</v>
      </c>
      <c r="AW365" s="215" t="s">
        <v>36</v>
      </c>
      <c r="AX365" s="215" t="s">
        <v>72</v>
      </c>
      <c r="AY365" s="226" t="s">
        <v>146</v>
      </c>
    </row>
    <row r="366" s="227" customFormat="true" ht="13.5" hidden="false" customHeight="false" outlineLevel="0" collapsed="false">
      <c r="B366" s="228"/>
      <c r="C366" s="229"/>
      <c r="D366" s="218" t="s">
        <v>155</v>
      </c>
      <c r="E366" s="230"/>
      <c r="F366" s="231" t="s">
        <v>347</v>
      </c>
      <c r="G366" s="229"/>
      <c r="H366" s="232" t="n">
        <v>6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155</v>
      </c>
      <c r="AU366" s="238" t="s">
        <v>86</v>
      </c>
      <c r="AV366" s="227" t="s">
        <v>86</v>
      </c>
      <c r="AW366" s="227" t="s">
        <v>36</v>
      </c>
      <c r="AX366" s="227" t="s">
        <v>72</v>
      </c>
      <c r="AY366" s="238" t="s">
        <v>146</v>
      </c>
    </row>
    <row r="367" s="227" customFormat="true" ht="13.5" hidden="false" customHeight="false" outlineLevel="0" collapsed="false">
      <c r="B367" s="228"/>
      <c r="C367" s="229"/>
      <c r="D367" s="218" t="s">
        <v>155</v>
      </c>
      <c r="E367" s="230"/>
      <c r="F367" s="231" t="s">
        <v>348</v>
      </c>
      <c r="G367" s="229"/>
      <c r="H367" s="232" t="n">
        <v>6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AT367" s="238" t="s">
        <v>155</v>
      </c>
      <c r="AU367" s="238" t="s">
        <v>86</v>
      </c>
      <c r="AV367" s="227" t="s">
        <v>86</v>
      </c>
      <c r="AW367" s="227" t="s">
        <v>36</v>
      </c>
      <c r="AX367" s="227" t="s">
        <v>72</v>
      </c>
      <c r="AY367" s="238" t="s">
        <v>146</v>
      </c>
    </row>
    <row r="368" s="239" customFormat="true" ht="13.5" hidden="false" customHeight="false" outlineLevel="0" collapsed="false">
      <c r="B368" s="240"/>
      <c r="C368" s="241"/>
      <c r="D368" s="242" t="s">
        <v>155</v>
      </c>
      <c r="E368" s="243"/>
      <c r="F368" s="244" t="s">
        <v>157</v>
      </c>
      <c r="G368" s="241"/>
      <c r="H368" s="245" t="n">
        <v>12</v>
      </c>
      <c r="I368" s="246"/>
      <c r="J368" s="241"/>
      <c r="K368" s="241"/>
      <c r="L368" s="247"/>
      <c r="M368" s="248"/>
      <c r="N368" s="249"/>
      <c r="O368" s="249"/>
      <c r="P368" s="249"/>
      <c r="Q368" s="249"/>
      <c r="R368" s="249"/>
      <c r="S368" s="249"/>
      <c r="T368" s="250"/>
      <c r="AT368" s="251" t="s">
        <v>155</v>
      </c>
      <c r="AU368" s="251" t="s">
        <v>86</v>
      </c>
      <c r="AV368" s="239" t="s">
        <v>153</v>
      </c>
      <c r="AW368" s="239" t="s">
        <v>36</v>
      </c>
      <c r="AX368" s="239" t="s">
        <v>77</v>
      </c>
      <c r="AY368" s="251" t="s">
        <v>146</v>
      </c>
    </row>
    <row r="369" s="30" customFormat="true" ht="22.5" hidden="false" customHeight="true" outlineLevel="0" collapsed="false">
      <c r="B369" s="31"/>
      <c r="C369" s="203" t="s">
        <v>485</v>
      </c>
      <c r="D369" s="203" t="s">
        <v>148</v>
      </c>
      <c r="E369" s="204" t="s">
        <v>486</v>
      </c>
      <c r="F369" s="205" t="s">
        <v>487</v>
      </c>
      <c r="G369" s="206" t="s">
        <v>178</v>
      </c>
      <c r="H369" s="207" t="n">
        <v>11.5</v>
      </c>
      <c r="I369" s="208"/>
      <c r="J369" s="209" t="n">
        <f aca="false">ROUND(I369*H369,2)</f>
        <v>0</v>
      </c>
      <c r="K369" s="205"/>
      <c r="L369" s="57"/>
      <c r="M369" s="210"/>
      <c r="N369" s="211" t="s">
        <v>43</v>
      </c>
      <c r="O369" s="32"/>
      <c r="P369" s="212" t="n">
        <f aca="false">O369*H369</f>
        <v>0</v>
      </c>
      <c r="Q369" s="212" t="n">
        <v>2.26672</v>
      </c>
      <c r="R369" s="212" t="n">
        <f aca="false">Q369*H369</f>
        <v>26.06728</v>
      </c>
      <c r="S369" s="212" t="n">
        <v>0</v>
      </c>
      <c r="T369" s="213" t="n">
        <f aca="false">S369*H369</f>
        <v>0</v>
      </c>
      <c r="AR369" s="10" t="s">
        <v>153</v>
      </c>
      <c r="AT369" s="10" t="s">
        <v>148</v>
      </c>
      <c r="AU369" s="10" t="s">
        <v>86</v>
      </c>
      <c r="AY369" s="10" t="s">
        <v>146</v>
      </c>
      <c r="BE369" s="214" t="n">
        <f aca="false">IF(N369="základní",J369,0)</f>
        <v>0</v>
      </c>
      <c r="BF369" s="214" t="n">
        <f aca="false">IF(N369="snížená",J369,0)</f>
        <v>0</v>
      </c>
      <c r="BG369" s="214" t="n">
        <f aca="false">IF(N369="zákl. přenesená",J369,0)</f>
        <v>0</v>
      </c>
      <c r="BH369" s="214" t="n">
        <f aca="false">IF(N369="sníž. přenesená",J369,0)</f>
        <v>0</v>
      </c>
      <c r="BI369" s="214" t="n">
        <f aca="false">IF(N369="nulová",J369,0)</f>
        <v>0</v>
      </c>
      <c r="BJ369" s="10" t="s">
        <v>77</v>
      </c>
      <c r="BK369" s="214" t="n">
        <f aca="false">ROUND(I369*H369,2)</f>
        <v>0</v>
      </c>
      <c r="BL369" s="10" t="s">
        <v>153</v>
      </c>
      <c r="BM369" s="10" t="s">
        <v>488</v>
      </c>
    </row>
    <row r="370" s="30" customFormat="true" ht="40.5" hidden="false" customHeight="false" outlineLevel="0" collapsed="false">
      <c r="B370" s="31"/>
      <c r="C370" s="59"/>
      <c r="D370" s="218" t="s">
        <v>344</v>
      </c>
      <c r="E370" s="59"/>
      <c r="F370" s="269" t="s">
        <v>489</v>
      </c>
      <c r="G370" s="59"/>
      <c r="H370" s="59"/>
      <c r="I370" s="170"/>
      <c r="J370" s="59"/>
      <c r="K370" s="59"/>
      <c r="L370" s="57"/>
      <c r="M370" s="270"/>
      <c r="N370" s="32"/>
      <c r="O370" s="32"/>
      <c r="P370" s="32"/>
      <c r="Q370" s="32"/>
      <c r="R370" s="32"/>
      <c r="S370" s="32"/>
      <c r="T370" s="79"/>
      <c r="AT370" s="10" t="s">
        <v>344</v>
      </c>
      <c r="AU370" s="10" t="s">
        <v>86</v>
      </c>
    </row>
    <row r="371" s="215" customFormat="true" ht="13.5" hidden="false" customHeight="false" outlineLevel="0" collapsed="false">
      <c r="B371" s="216"/>
      <c r="C371" s="217"/>
      <c r="D371" s="218" t="s">
        <v>155</v>
      </c>
      <c r="E371" s="219"/>
      <c r="F371" s="220" t="s">
        <v>490</v>
      </c>
      <c r="G371" s="217"/>
      <c r="H371" s="219"/>
      <c r="I371" s="221"/>
      <c r="J371" s="217"/>
      <c r="K371" s="217"/>
      <c r="L371" s="222"/>
      <c r="M371" s="223"/>
      <c r="N371" s="224"/>
      <c r="O371" s="224"/>
      <c r="P371" s="224"/>
      <c r="Q371" s="224"/>
      <c r="R371" s="224"/>
      <c r="S371" s="224"/>
      <c r="T371" s="225"/>
      <c r="AT371" s="226" t="s">
        <v>155</v>
      </c>
      <c r="AU371" s="226" t="s">
        <v>86</v>
      </c>
      <c r="AV371" s="215" t="s">
        <v>77</v>
      </c>
      <c r="AW371" s="215" t="s">
        <v>36</v>
      </c>
      <c r="AX371" s="215" t="s">
        <v>72</v>
      </c>
      <c r="AY371" s="226" t="s">
        <v>146</v>
      </c>
    </row>
    <row r="372" s="227" customFormat="true" ht="13.5" hidden="false" customHeight="false" outlineLevel="0" collapsed="false">
      <c r="B372" s="228"/>
      <c r="C372" s="229"/>
      <c r="D372" s="218" t="s">
        <v>155</v>
      </c>
      <c r="E372" s="230"/>
      <c r="F372" s="231" t="s">
        <v>491</v>
      </c>
      <c r="G372" s="229"/>
      <c r="H372" s="232" t="n">
        <v>5.75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AT372" s="238" t="s">
        <v>155</v>
      </c>
      <c r="AU372" s="238" t="s">
        <v>86</v>
      </c>
      <c r="AV372" s="227" t="s">
        <v>86</v>
      </c>
      <c r="AW372" s="227" t="s">
        <v>36</v>
      </c>
      <c r="AX372" s="227" t="s">
        <v>72</v>
      </c>
      <c r="AY372" s="238" t="s">
        <v>146</v>
      </c>
    </row>
    <row r="373" s="227" customFormat="true" ht="13.5" hidden="false" customHeight="false" outlineLevel="0" collapsed="false">
      <c r="B373" s="228"/>
      <c r="C373" s="229"/>
      <c r="D373" s="218" t="s">
        <v>155</v>
      </c>
      <c r="E373" s="230"/>
      <c r="F373" s="231" t="s">
        <v>492</v>
      </c>
      <c r="G373" s="229"/>
      <c r="H373" s="232" t="n">
        <v>5.75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155</v>
      </c>
      <c r="AU373" s="238" t="s">
        <v>86</v>
      </c>
      <c r="AV373" s="227" t="s">
        <v>86</v>
      </c>
      <c r="AW373" s="227" t="s">
        <v>36</v>
      </c>
      <c r="AX373" s="227" t="s">
        <v>72</v>
      </c>
      <c r="AY373" s="238" t="s">
        <v>146</v>
      </c>
    </row>
    <row r="374" s="252" customFormat="true" ht="13.5" hidden="false" customHeight="false" outlineLevel="0" collapsed="false">
      <c r="B374" s="253"/>
      <c r="C374" s="254"/>
      <c r="D374" s="218" t="s">
        <v>155</v>
      </c>
      <c r="E374" s="255"/>
      <c r="F374" s="256" t="s">
        <v>182</v>
      </c>
      <c r="G374" s="254"/>
      <c r="H374" s="257" t="n">
        <v>11.5</v>
      </c>
      <c r="I374" s="258"/>
      <c r="J374" s="254"/>
      <c r="K374" s="254"/>
      <c r="L374" s="259"/>
      <c r="M374" s="260"/>
      <c r="N374" s="261"/>
      <c r="O374" s="261"/>
      <c r="P374" s="261"/>
      <c r="Q374" s="261"/>
      <c r="R374" s="261"/>
      <c r="S374" s="261"/>
      <c r="T374" s="262"/>
      <c r="AT374" s="263" t="s">
        <v>155</v>
      </c>
      <c r="AU374" s="263" t="s">
        <v>86</v>
      </c>
      <c r="AV374" s="252" t="s">
        <v>164</v>
      </c>
      <c r="AW374" s="252" t="s">
        <v>36</v>
      </c>
      <c r="AX374" s="252" t="s">
        <v>72</v>
      </c>
      <c r="AY374" s="263" t="s">
        <v>146</v>
      </c>
    </row>
    <row r="375" s="239" customFormat="true" ht="13.5" hidden="false" customHeight="false" outlineLevel="0" collapsed="false">
      <c r="B375" s="240"/>
      <c r="C375" s="241"/>
      <c r="D375" s="218" t="s">
        <v>155</v>
      </c>
      <c r="E375" s="264"/>
      <c r="F375" s="265" t="s">
        <v>157</v>
      </c>
      <c r="G375" s="241"/>
      <c r="H375" s="266" t="n">
        <v>11.5</v>
      </c>
      <c r="I375" s="246"/>
      <c r="J375" s="241"/>
      <c r="K375" s="241"/>
      <c r="L375" s="247"/>
      <c r="M375" s="248"/>
      <c r="N375" s="249"/>
      <c r="O375" s="249"/>
      <c r="P375" s="249"/>
      <c r="Q375" s="249"/>
      <c r="R375" s="249"/>
      <c r="S375" s="249"/>
      <c r="T375" s="250"/>
      <c r="AT375" s="251" t="s">
        <v>155</v>
      </c>
      <c r="AU375" s="251" t="s">
        <v>86</v>
      </c>
      <c r="AV375" s="239" t="s">
        <v>153</v>
      </c>
      <c r="AW375" s="239" t="s">
        <v>36</v>
      </c>
      <c r="AX375" s="239" t="s">
        <v>77</v>
      </c>
      <c r="AY375" s="251" t="s">
        <v>146</v>
      </c>
    </row>
    <row r="376" s="185" customFormat="true" ht="29.85" hidden="false" customHeight="true" outlineLevel="0" collapsed="false">
      <c r="B376" s="186"/>
      <c r="C376" s="187"/>
      <c r="D376" s="200" t="s">
        <v>71</v>
      </c>
      <c r="E376" s="201" t="s">
        <v>493</v>
      </c>
      <c r="F376" s="201" t="s">
        <v>494</v>
      </c>
      <c r="G376" s="187"/>
      <c r="H376" s="187"/>
      <c r="I376" s="190"/>
      <c r="J376" s="202" t="n">
        <f aca="false">BK376</f>
        <v>0</v>
      </c>
      <c r="K376" s="187"/>
      <c r="L376" s="192"/>
      <c r="M376" s="193"/>
      <c r="N376" s="194"/>
      <c r="O376" s="194"/>
      <c r="P376" s="195" t="n">
        <f aca="false">SUM(P377:P380)</f>
        <v>0</v>
      </c>
      <c r="Q376" s="194"/>
      <c r="R376" s="195" t="n">
        <f aca="false">SUM(R377:R380)</f>
        <v>0</v>
      </c>
      <c r="S376" s="194"/>
      <c r="T376" s="196" t="n">
        <f aca="false">SUM(T377:T380)</f>
        <v>0</v>
      </c>
      <c r="AR376" s="197" t="s">
        <v>77</v>
      </c>
      <c r="AT376" s="198" t="s">
        <v>71</v>
      </c>
      <c r="AU376" s="198" t="s">
        <v>77</v>
      </c>
      <c r="AY376" s="197" t="s">
        <v>146</v>
      </c>
      <c r="BK376" s="199" t="n">
        <f aca="false">SUM(BK377:BK380)</f>
        <v>0</v>
      </c>
    </row>
    <row r="377" s="30" customFormat="true" ht="22.5" hidden="false" customHeight="true" outlineLevel="0" collapsed="false">
      <c r="B377" s="31"/>
      <c r="C377" s="203" t="s">
        <v>495</v>
      </c>
      <c r="D377" s="203" t="s">
        <v>148</v>
      </c>
      <c r="E377" s="204" t="s">
        <v>496</v>
      </c>
      <c r="F377" s="205" t="s">
        <v>497</v>
      </c>
      <c r="G377" s="206" t="s">
        <v>365</v>
      </c>
      <c r="H377" s="207" t="n">
        <v>24.66</v>
      </c>
      <c r="I377" s="208"/>
      <c r="J377" s="209" t="n">
        <f aca="false">ROUND(I377*H377,2)</f>
        <v>0</v>
      </c>
      <c r="K377" s="205" t="s">
        <v>161</v>
      </c>
      <c r="L377" s="57"/>
      <c r="M377" s="210"/>
      <c r="N377" s="211" t="s">
        <v>43</v>
      </c>
      <c r="O377" s="32"/>
      <c r="P377" s="212" t="n">
        <f aca="false">O377*H377</f>
        <v>0</v>
      </c>
      <c r="Q377" s="212" t="n">
        <v>0</v>
      </c>
      <c r="R377" s="212" t="n">
        <f aca="false">Q377*H377</f>
        <v>0</v>
      </c>
      <c r="S377" s="212" t="n">
        <v>0</v>
      </c>
      <c r="T377" s="213" t="n">
        <f aca="false">S377*H377</f>
        <v>0</v>
      </c>
      <c r="AR377" s="10" t="s">
        <v>153</v>
      </c>
      <c r="AT377" s="10" t="s">
        <v>148</v>
      </c>
      <c r="AU377" s="10" t="s">
        <v>86</v>
      </c>
      <c r="AY377" s="10" t="s">
        <v>146</v>
      </c>
      <c r="BE377" s="214" t="n">
        <f aca="false">IF(N377="základní",J377,0)</f>
        <v>0</v>
      </c>
      <c r="BF377" s="214" t="n">
        <f aca="false">IF(N377="snížená",J377,0)</f>
        <v>0</v>
      </c>
      <c r="BG377" s="214" t="n">
        <f aca="false">IF(N377="zákl. přenesená",J377,0)</f>
        <v>0</v>
      </c>
      <c r="BH377" s="214" t="n">
        <f aca="false">IF(N377="sníž. přenesená",J377,0)</f>
        <v>0</v>
      </c>
      <c r="BI377" s="214" t="n">
        <f aca="false">IF(N377="nulová",J377,0)</f>
        <v>0</v>
      </c>
      <c r="BJ377" s="10" t="s">
        <v>77</v>
      </c>
      <c r="BK377" s="214" t="n">
        <f aca="false">ROUND(I377*H377,2)</f>
        <v>0</v>
      </c>
      <c r="BL377" s="10" t="s">
        <v>153</v>
      </c>
      <c r="BM377" s="10" t="s">
        <v>498</v>
      </c>
    </row>
    <row r="378" s="30" customFormat="true" ht="44.25" hidden="false" customHeight="true" outlineLevel="0" collapsed="false">
      <c r="B378" s="31"/>
      <c r="C378" s="203" t="s">
        <v>499</v>
      </c>
      <c r="D378" s="203" t="s">
        <v>148</v>
      </c>
      <c r="E378" s="204" t="s">
        <v>500</v>
      </c>
      <c r="F378" s="205" t="s">
        <v>501</v>
      </c>
      <c r="G378" s="206" t="s">
        <v>365</v>
      </c>
      <c r="H378" s="207" t="n">
        <v>24.66</v>
      </c>
      <c r="I378" s="208"/>
      <c r="J378" s="209" t="n">
        <f aca="false">ROUND(I378*H378,2)</f>
        <v>0</v>
      </c>
      <c r="K378" s="205" t="s">
        <v>161</v>
      </c>
      <c r="L378" s="57"/>
      <c r="M378" s="210"/>
      <c r="N378" s="211" t="s">
        <v>43</v>
      </c>
      <c r="O378" s="32"/>
      <c r="P378" s="212" t="n">
        <f aca="false">O378*H378</f>
        <v>0</v>
      </c>
      <c r="Q378" s="212" t="n">
        <v>0</v>
      </c>
      <c r="R378" s="212" t="n">
        <f aca="false">Q378*H378</f>
        <v>0</v>
      </c>
      <c r="S378" s="212" t="n">
        <v>0</v>
      </c>
      <c r="T378" s="213" t="n">
        <f aca="false">S378*H378</f>
        <v>0</v>
      </c>
      <c r="AR378" s="10" t="s">
        <v>153</v>
      </c>
      <c r="AT378" s="10" t="s">
        <v>148</v>
      </c>
      <c r="AU378" s="10" t="s">
        <v>86</v>
      </c>
      <c r="AY378" s="10" t="s">
        <v>146</v>
      </c>
      <c r="BE378" s="214" t="n">
        <f aca="false">IF(N378="základní",J378,0)</f>
        <v>0</v>
      </c>
      <c r="BF378" s="214" t="n">
        <f aca="false">IF(N378="snížená",J378,0)</f>
        <v>0</v>
      </c>
      <c r="BG378" s="214" t="n">
        <f aca="false">IF(N378="zákl. přenesená",J378,0)</f>
        <v>0</v>
      </c>
      <c r="BH378" s="214" t="n">
        <f aca="false">IF(N378="sníž. přenesená",J378,0)</f>
        <v>0</v>
      </c>
      <c r="BI378" s="214" t="n">
        <f aca="false">IF(N378="nulová",J378,0)</f>
        <v>0</v>
      </c>
      <c r="BJ378" s="10" t="s">
        <v>77</v>
      </c>
      <c r="BK378" s="214" t="n">
        <f aca="false">ROUND(I378*H378,2)</f>
        <v>0</v>
      </c>
      <c r="BL378" s="10" t="s">
        <v>153</v>
      </c>
      <c r="BM378" s="10" t="s">
        <v>502</v>
      </c>
    </row>
    <row r="379" s="30" customFormat="true" ht="44.25" hidden="false" customHeight="true" outlineLevel="0" collapsed="false">
      <c r="B379" s="31"/>
      <c r="C379" s="203" t="s">
        <v>503</v>
      </c>
      <c r="D379" s="203" t="s">
        <v>148</v>
      </c>
      <c r="E379" s="204" t="s">
        <v>504</v>
      </c>
      <c r="F379" s="205" t="s">
        <v>505</v>
      </c>
      <c r="G379" s="206" t="s">
        <v>365</v>
      </c>
      <c r="H379" s="207" t="n">
        <v>320.58</v>
      </c>
      <c r="I379" s="208"/>
      <c r="J379" s="209" t="n">
        <f aca="false">ROUND(I379*H379,2)</f>
        <v>0</v>
      </c>
      <c r="K379" s="205" t="s">
        <v>161</v>
      </c>
      <c r="L379" s="57"/>
      <c r="M379" s="210"/>
      <c r="N379" s="211" t="s">
        <v>43</v>
      </c>
      <c r="O379" s="32"/>
      <c r="P379" s="212" t="n">
        <f aca="false">O379*H379</f>
        <v>0</v>
      </c>
      <c r="Q379" s="212" t="n">
        <v>0</v>
      </c>
      <c r="R379" s="212" t="n">
        <f aca="false">Q379*H379</f>
        <v>0</v>
      </c>
      <c r="S379" s="212" t="n">
        <v>0</v>
      </c>
      <c r="T379" s="213" t="n">
        <f aca="false">S379*H379</f>
        <v>0</v>
      </c>
      <c r="AR379" s="10" t="s">
        <v>153</v>
      </c>
      <c r="AT379" s="10" t="s">
        <v>148</v>
      </c>
      <c r="AU379" s="10" t="s">
        <v>86</v>
      </c>
      <c r="AY379" s="10" t="s">
        <v>146</v>
      </c>
      <c r="BE379" s="214" t="n">
        <f aca="false">IF(N379="základní",J379,0)</f>
        <v>0</v>
      </c>
      <c r="BF379" s="214" t="n">
        <f aca="false">IF(N379="snížená",J379,0)</f>
        <v>0</v>
      </c>
      <c r="BG379" s="214" t="n">
        <f aca="false">IF(N379="zákl. přenesená",J379,0)</f>
        <v>0</v>
      </c>
      <c r="BH379" s="214" t="n">
        <f aca="false">IF(N379="sníž. přenesená",J379,0)</f>
        <v>0</v>
      </c>
      <c r="BI379" s="214" t="n">
        <f aca="false">IF(N379="nulová",J379,0)</f>
        <v>0</v>
      </c>
      <c r="BJ379" s="10" t="s">
        <v>77</v>
      </c>
      <c r="BK379" s="214" t="n">
        <f aca="false">ROUND(I379*H379,2)</f>
        <v>0</v>
      </c>
      <c r="BL379" s="10" t="s">
        <v>153</v>
      </c>
      <c r="BM379" s="10" t="s">
        <v>506</v>
      </c>
    </row>
    <row r="380" s="227" customFormat="true" ht="13.5" hidden="false" customHeight="false" outlineLevel="0" collapsed="false">
      <c r="B380" s="228"/>
      <c r="C380" s="229"/>
      <c r="D380" s="218" t="s">
        <v>155</v>
      </c>
      <c r="E380" s="229"/>
      <c r="F380" s="231" t="s">
        <v>507</v>
      </c>
      <c r="G380" s="229"/>
      <c r="H380" s="232" t="n">
        <v>320.58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155</v>
      </c>
      <c r="AU380" s="238" t="s">
        <v>86</v>
      </c>
      <c r="AV380" s="227" t="s">
        <v>86</v>
      </c>
      <c r="AW380" s="227" t="s">
        <v>6</v>
      </c>
      <c r="AX380" s="227" t="s">
        <v>77</v>
      </c>
      <c r="AY380" s="238" t="s">
        <v>146</v>
      </c>
    </row>
    <row r="381" s="185" customFormat="true" ht="29.85" hidden="false" customHeight="true" outlineLevel="0" collapsed="false">
      <c r="B381" s="186"/>
      <c r="C381" s="187"/>
      <c r="D381" s="200" t="s">
        <v>71</v>
      </c>
      <c r="E381" s="201" t="s">
        <v>508</v>
      </c>
      <c r="F381" s="201" t="s">
        <v>509</v>
      </c>
      <c r="G381" s="187"/>
      <c r="H381" s="187"/>
      <c r="I381" s="190"/>
      <c r="J381" s="202" t="n">
        <f aca="false">BK381</f>
        <v>0</v>
      </c>
      <c r="K381" s="187"/>
      <c r="L381" s="192"/>
      <c r="M381" s="193"/>
      <c r="N381" s="194"/>
      <c r="O381" s="194"/>
      <c r="P381" s="195" t="n">
        <f aca="false">P382</f>
        <v>0</v>
      </c>
      <c r="Q381" s="194"/>
      <c r="R381" s="195" t="n">
        <f aca="false">R382</f>
        <v>0</v>
      </c>
      <c r="S381" s="194"/>
      <c r="T381" s="196" t="n">
        <f aca="false">T382</f>
        <v>0</v>
      </c>
      <c r="AR381" s="197" t="s">
        <v>77</v>
      </c>
      <c r="AT381" s="198" t="s">
        <v>71</v>
      </c>
      <c r="AU381" s="198" t="s">
        <v>77</v>
      </c>
      <c r="AY381" s="197" t="s">
        <v>146</v>
      </c>
      <c r="BK381" s="199" t="n">
        <f aca="false">BK382</f>
        <v>0</v>
      </c>
    </row>
    <row r="382" s="30" customFormat="true" ht="31.5" hidden="false" customHeight="true" outlineLevel="0" collapsed="false">
      <c r="B382" s="31"/>
      <c r="C382" s="203" t="s">
        <v>510</v>
      </c>
      <c r="D382" s="203" t="s">
        <v>148</v>
      </c>
      <c r="E382" s="204" t="s">
        <v>511</v>
      </c>
      <c r="F382" s="205" t="s">
        <v>512</v>
      </c>
      <c r="G382" s="206" t="s">
        <v>365</v>
      </c>
      <c r="H382" s="207" t="n">
        <v>8873.046</v>
      </c>
      <c r="I382" s="208"/>
      <c r="J382" s="209" t="n">
        <f aca="false">ROUND(I382*H382,2)</f>
        <v>0</v>
      </c>
      <c r="K382" s="205" t="s">
        <v>152</v>
      </c>
      <c r="L382" s="57"/>
      <c r="M382" s="210"/>
      <c r="N382" s="211" t="s">
        <v>43</v>
      </c>
      <c r="O382" s="32"/>
      <c r="P382" s="212" t="n">
        <f aca="false">O382*H382</f>
        <v>0</v>
      </c>
      <c r="Q382" s="212" t="n">
        <v>0</v>
      </c>
      <c r="R382" s="212" t="n">
        <f aca="false">Q382*H382</f>
        <v>0</v>
      </c>
      <c r="S382" s="212" t="n">
        <v>0</v>
      </c>
      <c r="T382" s="213" t="n">
        <f aca="false">S382*H382</f>
        <v>0</v>
      </c>
      <c r="AR382" s="10" t="s">
        <v>153</v>
      </c>
      <c r="AT382" s="10" t="s">
        <v>148</v>
      </c>
      <c r="AU382" s="10" t="s">
        <v>86</v>
      </c>
      <c r="AY382" s="10" t="s">
        <v>146</v>
      </c>
      <c r="BE382" s="214" t="n">
        <f aca="false">IF(N382="základní",J382,0)</f>
        <v>0</v>
      </c>
      <c r="BF382" s="214" t="n">
        <f aca="false">IF(N382="snížená",J382,0)</f>
        <v>0</v>
      </c>
      <c r="BG382" s="214" t="n">
        <f aca="false">IF(N382="zákl. přenesená",J382,0)</f>
        <v>0</v>
      </c>
      <c r="BH382" s="214" t="n">
        <f aca="false">IF(N382="sníž. přenesená",J382,0)</f>
        <v>0</v>
      </c>
      <c r="BI382" s="214" t="n">
        <f aca="false">IF(N382="nulová",J382,0)</f>
        <v>0</v>
      </c>
      <c r="BJ382" s="10" t="s">
        <v>77</v>
      </c>
      <c r="BK382" s="214" t="n">
        <f aca="false">ROUND(I382*H382,2)</f>
        <v>0</v>
      </c>
      <c r="BL382" s="10" t="s">
        <v>153</v>
      </c>
      <c r="BM382" s="10" t="s">
        <v>513</v>
      </c>
    </row>
    <row r="383" s="185" customFormat="true" ht="37.35" hidden="false" customHeight="true" outlineLevel="0" collapsed="false">
      <c r="B383" s="186"/>
      <c r="C383" s="187"/>
      <c r="D383" s="188" t="s">
        <v>71</v>
      </c>
      <c r="E383" s="189" t="s">
        <v>514</v>
      </c>
      <c r="F383" s="189" t="s">
        <v>514</v>
      </c>
      <c r="G383" s="187"/>
      <c r="H383" s="187"/>
      <c r="I383" s="190"/>
      <c r="J383" s="191" t="n">
        <f aca="false">BK383</f>
        <v>0</v>
      </c>
      <c r="K383" s="187"/>
      <c r="L383" s="192"/>
      <c r="M383" s="193"/>
      <c r="N383" s="194"/>
      <c r="O383" s="194"/>
      <c r="P383" s="195" t="n">
        <f aca="false">P384</f>
        <v>0</v>
      </c>
      <c r="Q383" s="194"/>
      <c r="R383" s="195" t="n">
        <f aca="false">R384</f>
        <v>0</v>
      </c>
      <c r="S383" s="194"/>
      <c r="T383" s="196" t="n">
        <f aca="false">T384</f>
        <v>0</v>
      </c>
      <c r="AR383" s="197" t="s">
        <v>153</v>
      </c>
      <c r="AT383" s="198" t="s">
        <v>71</v>
      </c>
      <c r="AU383" s="198" t="s">
        <v>72</v>
      </c>
      <c r="AY383" s="197" t="s">
        <v>146</v>
      </c>
      <c r="BK383" s="199" t="n">
        <f aca="false">BK384</f>
        <v>0</v>
      </c>
    </row>
    <row r="384" s="185" customFormat="true" ht="19.9" hidden="false" customHeight="true" outlineLevel="0" collapsed="false">
      <c r="B384" s="186"/>
      <c r="C384" s="187"/>
      <c r="D384" s="200" t="s">
        <v>71</v>
      </c>
      <c r="E384" s="201" t="s">
        <v>515</v>
      </c>
      <c r="F384" s="201" t="s">
        <v>516</v>
      </c>
      <c r="G384" s="187"/>
      <c r="H384" s="187"/>
      <c r="I384" s="190"/>
      <c r="J384" s="202" t="n">
        <f aca="false">BK384</f>
        <v>0</v>
      </c>
      <c r="K384" s="187"/>
      <c r="L384" s="192"/>
      <c r="M384" s="193"/>
      <c r="N384" s="194"/>
      <c r="O384" s="194"/>
      <c r="P384" s="195" t="n">
        <f aca="false">SUM(P385:P419)</f>
        <v>0</v>
      </c>
      <c r="Q384" s="194"/>
      <c r="R384" s="195" t="n">
        <f aca="false">SUM(R385:R419)</f>
        <v>0</v>
      </c>
      <c r="S384" s="194"/>
      <c r="T384" s="196" t="n">
        <f aca="false">SUM(T385:T419)</f>
        <v>0</v>
      </c>
      <c r="AR384" s="197" t="s">
        <v>153</v>
      </c>
      <c r="AT384" s="198" t="s">
        <v>71</v>
      </c>
      <c r="AU384" s="198" t="s">
        <v>77</v>
      </c>
      <c r="AY384" s="197" t="s">
        <v>146</v>
      </c>
      <c r="BK384" s="199" t="n">
        <f aca="false">SUM(BK385:BK419)</f>
        <v>0</v>
      </c>
    </row>
    <row r="385" s="30" customFormat="true" ht="22.5" hidden="false" customHeight="true" outlineLevel="0" collapsed="false">
      <c r="B385" s="31"/>
      <c r="C385" s="203" t="s">
        <v>517</v>
      </c>
      <c r="D385" s="203" t="s">
        <v>148</v>
      </c>
      <c r="E385" s="204" t="s">
        <v>518</v>
      </c>
      <c r="F385" s="205" t="s">
        <v>519</v>
      </c>
      <c r="G385" s="206" t="s">
        <v>520</v>
      </c>
      <c r="H385" s="207" t="n">
        <v>1</v>
      </c>
      <c r="I385" s="208"/>
      <c r="J385" s="209" t="n">
        <f aca="false">ROUND(I385*H385,2)</f>
        <v>0</v>
      </c>
      <c r="K385" s="205"/>
      <c r="L385" s="57"/>
      <c r="M385" s="210"/>
      <c r="N385" s="211" t="s">
        <v>43</v>
      </c>
      <c r="O385" s="32"/>
      <c r="P385" s="212" t="n">
        <f aca="false">O385*H385</f>
        <v>0</v>
      </c>
      <c r="Q385" s="212" t="n">
        <v>0</v>
      </c>
      <c r="R385" s="212" t="n">
        <f aca="false">Q385*H385</f>
        <v>0</v>
      </c>
      <c r="S385" s="212" t="n">
        <v>0</v>
      </c>
      <c r="T385" s="213" t="n">
        <f aca="false">S385*H385</f>
        <v>0</v>
      </c>
      <c r="AR385" s="10" t="s">
        <v>153</v>
      </c>
      <c r="AT385" s="10" t="s">
        <v>148</v>
      </c>
      <c r="AU385" s="10" t="s">
        <v>86</v>
      </c>
      <c r="AY385" s="10" t="s">
        <v>146</v>
      </c>
      <c r="BE385" s="214" t="n">
        <f aca="false">IF(N385="základní",J385,0)</f>
        <v>0</v>
      </c>
      <c r="BF385" s="214" t="n">
        <f aca="false">IF(N385="snížená",J385,0)</f>
        <v>0</v>
      </c>
      <c r="BG385" s="214" t="n">
        <f aca="false">IF(N385="zákl. přenesená",J385,0)</f>
        <v>0</v>
      </c>
      <c r="BH385" s="214" t="n">
        <f aca="false">IF(N385="sníž. přenesená",J385,0)</f>
        <v>0</v>
      </c>
      <c r="BI385" s="214" t="n">
        <f aca="false">IF(N385="nulová",J385,0)</f>
        <v>0</v>
      </c>
      <c r="BJ385" s="10" t="s">
        <v>77</v>
      </c>
      <c r="BK385" s="214" t="n">
        <f aca="false">ROUND(I385*H385,2)</f>
        <v>0</v>
      </c>
      <c r="BL385" s="10" t="s">
        <v>153</v>
      </c>
      <c r="BM385" s="10" t="s">
        <v>521</v>
      </c>
    </row>
    <row r="386" s="30" customFormat="true" ht="67.5" hidden="false" customHeight="false" outlineLevel="0" collapsed="false">
      <c r="B386" s="31"/>
      <c r="C386" s="59"/>
      <c r="D386" s="218" t="s">
        <v>344</v>
      </c>
      <c r="E386" s="59"/>
      <c r="F386" s="269" t="s">
        <v>522</v>
      </c>
      <c r="G386" s="59"/>
      <c r="H386" s="59"/>
      <c r="I386" s="170"/>
      <c r="J386" s="59"/>
      <c r="K386" s="59"/>
      <c r="L386" s="57"/>
      <c r="M386" s="270"/>
      <c r="N386" s="32"/>
      <c r="O386" s="32"/>
      <c r="P386" s="32"/>
      <c r="Q386" s="32"/>
      <c r="R386" s="32"/>
      <c r="S386" s="32"/>
      <c r="T386" s="79"/>
      <c r="AT386" s="10" t="s">
        <v>344</v>
      </c>
      <c r="AU386" s="10" t="s">
        <v>86</v>
      </c>
    </row>
    <row r="387" s="215" customFormat="true" ht="13.5" hidden="false" customHeight="false" outlineLevel="0" collapsed="false">
      <c r="B387" s="216"/>
      <c r="C387" s="217"/>
      <c r="D387" s="218" t="s">
        <v>155</v>
      </c>
      <c r="E387" s="219"/>
      <c r="F387" s="220" t="s">
        <v>523</v>
      </c>
      <c r="G387" s="217"/>
      <c r="H387" s="219"/>
      <c r="I387" s="221"/>
      <c r="J387" s="217"/>
      <c r="K387" s="217"/>
      <c r="L387" s="222"/>
      <c r="M387" s="223"/>
      <c r="N387" s="224"/>
      <c r="O387" s="224"/>
      <c r="P387" s="224"/>
      <c r="Q387" s="224"/>
      <c r="R387" s="224"/>
      <c r="S387" s="224"/>
      <c r="T387" s="225"/>
      <c r="AT387" s="226" t="s">
        <v>155</v>
      </c>
      <c r="AU387" s="226" t="s">
        <v>86</v>
      </c>
      <c r="AV387" s="215" t="s">
        <v>77</v>
      </c>
      <c r="AW387" s="215" t="s">
        <v>36</v>
      </c>
      <c r="AX387" s="215" t="s">
        <v>72</v>
      </c>
      <c r="AY387" s="226" t="s">
        <v>146</v>
      </c>
    </row>
    <row r="388" s="227" customFormat="true" ht="13.5" hidden="false" customHeight="false" outlineLevel="0" collapsed="false">
      <c r="B388" s="228"/>
      <c r="C388" s="229"/>
      <c r="D388" s="218" t="s">
        <v>155</v>
      </c>
      <c r="E388" s="230"/>
      <c r="F388" s="231" t="s">
        <v>77</v>
      </c>
      <c r="G388" s="229"/>
      <c r="H388" s="232" t="n">
        <v>1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155</v>
      </c>
      <c r="AU388" s="238" t="s">
        <v>86</v>
      </c>
      <c r="AV388" s="227" t="s">
        <v>86</v>
      </c>
      <c r="AW388" s="227" t="s">
        <v>36</v>
      </c>
      <c r="AX388" s="227" t="s">
        <v>72</v>
      </c>
      <c r="AY388" s="238" t="s">
        <v>146</v>
      </c>
    </row>
    <row r="389" s="239" customFormat="true" ht="13.5" hidden="false" customHeight="false" outlineLevel="0" collapsed="false">
      <c r="B389" s="240"/>
      <c r="C389" s="241"/>
      <c r="D389" s="242" t="s">
        <v>155</v>
      </c>
      <c r="E389" s="243"/>
      <c r="F389" s="244" t="s">
        <v>157</v>
      </c>
      <c r="G389" s="241"/>
      <c r="H389" s="245" t="n">
        <v>1</v>
      </c>
      <c r="I389" s="246"/>
      <c r="J389" s="241"/>
      <c r="K389" s="241"/>
      <c r="L389" s="247"/>
      <c r="M389" s="248"/>
      <c r="N389" s="249"/>
      <c r="O389" s="249"/>
      <c r="P389" s="249"/>
      <c r="Q389" s="249"/>
      <c r="R389" s="249"/>
      <c r="S389" s="249"/>
      <c r="T389" s="250"/>
      <c r="AT389" s="251" t="s">
        <v>155</v>
      </c>
      <c r="AU389" s="251" t="s">
        <v>86</v>
      </c>
      <c r="AV389" s="239" t="s">
        <v>153</v>
      </c>
      <c r="AW389" s="239" t="s">
        <v>36</v>
      </c>
      <c r="AX389" s="239" t="s">
        <v>77</v>
      </c>
      <c r="AY389" s="251" t="s">
        <v>146</v>
      </c>
    </row>
    <row r="390" s="30" customFormat="true" ht="22.5" hidden="false" customHeight="true" outlineLevel="0" collapsed="false">
      <c r="B390" s="31"/>
      <c r="C390" s="203" t="s">
        <v>524</v>
      </c>
      <c r="D390" s="203" t="s">
        <v>148</v>
      </c>
      <c r="E390" s="204" t="s">
        <v>525</v>
      </c>
      <c r="F390" s="205" t="s">
        <v>526</v>
      </c>
      <c r="G390" s="206" t="s">
        <v>520</v>
      </c>
      <c r="H390" s="207" t="n">
        <v>1</v>
      </c>
      <c r="I390" s="208"/>
      <c r="J390" s="209" t="n">
        <f aca="false">ROUND(I390*H390,2)</f>
        <v>0</v>
      </c>
      <c r="K390" s="205"/>
      <c r="L390" s="57"/>
      <c r="M390" s="210"/>
      <c r="N390" s="211" t="s">
        <v>43</v>
      </c>
      <c r="O390" s="32"/>
      <c r="P390" s="212" t="n">
        <f aca="false">O390*H390</f>
        <v>0</v>
      </c>
      <c r="Q390" s="212" t="n">
        <v>0</v>
      </c>
      <c r="R390" s="212" t="n">
        <f aca="false">Q390*H390</f>
        <v>0</v>
      </c>
      <c r="S390" s="212" t="n">
        <v>0</v>
      </c>
      <c r="T390" s="213" t="n">
        <f aca="false">S390*H390</f>
        <v>0</v>
      </c>
      <c r="AR390" s="10" t="s">
        <v>153</v>
      </c>
      <c r="AT390" s="10" t="s">
        <v>148</v>
      </c>
      <c r="AU390" s="10" t="s">
        <v>86</v>
      </c>
      <c r="AY390" s="10" t="s">
        <v>146</v>
      </c>
      <c r="BE390" s="214" t="n">
        <f aca="false">IF(N390="základní",J390,0)</f>
        <v>0</v>
      </c>
      <c r="BF390" s="214" t="n">
        <f aca="false">IF(N390="snížená",J390,0)</f>
        <v>0</v>
      </c>
      <c r="BG390" s="214" t="n">
        <f aca="false">IF(N390="zákl. přenesená",J390,0)</f>
        <v>0</v>
      </c>
      <c r="BH390" s="214" t="n">
        <f aca="false">IF(N390="sníž. přenesená",J390,0)</f>
        <v>0</v>
      </c>
      <c r="BI390" s="214" t="n">
        <f aca="false">IF(N390="nulová",J390,0)</f>
        <v>0</v>
      </c>
      <c r="BJ390" s="10" t="s">
        <v>77</v>
      </c>
      <c r="BK390" s="214" t="n">
        <f aca="false">ROUND(I390*H390,2)</f>
        <v>0</v>
      </c>
      <c r="BL390" s="10" t="s">
        <v>153</v>
      </c>
      <c r="BM390" s="10" t="s">
        <v>527</v>
      </c>
    </row>
    <row r="391" s="30" customFormat="true" ht="67.5" hidden="false" customHeight="false" outlineLevel="0" collapsed="false">
      <c r="B391" s="31"/>
      <c r="C391" s="59"/>
      <c r="D391" s="218" t="s">
        <v>344</v>
      </c>
      <c r="E391" s="59"/>
      <c r="F391" s="269" t="s">
        <v>528</v>
      </c>
      <c r="G391" s="59"/>
      <c r="H391" s="59"/>
      <c r="I391" s="170"/>
      <c r="J391" s="59"/>
      <c r="K391" s="59"/>
      <c r="L391" s="57"/>
      <c r="M391" s="270"/>
      <c r="N391" s="32"/>
      <c r="O391" s="32"/>
      <c r="P391" s="32"/>
      <c r="Q391" s="32"/>
      <c r="R391" s="32"/>
      <c r="S391" s="32"/>
      <c r="T391" s="79"/>
      <c r="AT391" s="10" t="s">
        <v>344</v>
      </c>
      <c r="AU391" s="10" t="s">
        <v>86</v>
      </c>
    </row>
    <row r="392" s="215" customFormat="true" ht="13.5" hidden="false" customHeight="false" outlineLevel="0" collapsed="false">
      <c r="B392" s="216"/>
      <c r="C392" s="217"/>
      <c r="D392" s="218" t="s">
        <v>155</v>
      </c>
      <c r="E392" s="219"/>
      <c r="F392" s="220" t="s">
        <v>529</v>
      </c>
      <c r="G392" s="217"/>
      <c r="H392" s="219"/>
      <c r="I392" s="221"/>
      <c r="J392" s="217"/>
      <c r="K392" s="217"/>
      <c r="L392" s="222"/>
      <c r="M392" s="223"/>
      <c r="N392" s="224"/>
      <c r="O392" s="224"/>
      <c r="P392" s="224"/>
      <c r="Q392" s="224"/>
      <c r="R392" s="224"/>
      <c r="S392" s="224"/>
      <c r="T392" s="225"/>
      <c r="AT392" s="226" t="s">
        <v>155</v>
      </c>
      <c r="AU392" s="226" t="s">
        <v>86</v>
      </c>
      <c r="AV392" s="215" t="s">
        <v>77</v>
      </c>
      <c r="AW392" s="215" t="s">
        <v>36</v>
      </c>
      <c r="AX392" s="215" t="s">
        <v>72</v>
      </c>
      <c r="AY392" s="226" t="s">
        <v>146</v>
      </c>
    </row>
    <row r="393" s="227" customFormat="true" ht="13.5" hidden="false" customHeight="false" outlineLevel="0" collapsed="false">
      <c r="B393" s="228"/>
      <c r="C393" s="229"/>
      <c r="D393" s="218" t="s">
        <v>155</v>
      </c>
      <c r="E393" s="230"/>
      <c r="F393" s="231" t="s">
        <v>77</v>
      </c>
      <c r="G393" s="229"/>
      <c r="H393" s="232" t="n">
        <v>1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155</v>
      </c>
      <c r="AU393" s="238" t="s">
        <v>86</v>
      </c>
      <c r="AV393" s="227" t="s">
        <v>86</v>
      </c>
      <c r="AW393" s="227" t="s">
        <v>36</v>
      </c>
      <c r="AX393" s="227" t="s">
        <v>72</v>
      </c>
      <c r="AY393" s="238" t="s">
        <v>146</v>
      </c>
    </row>
    <row r="394" s="239" customFormat="true" ht="13.5" hidden="false" customHeight="false" outlineLevel="0" collapsed="false">
      <c r="B394" s="240"/>
      <c r="C394" s="241"/>
      <c r="D394" s="242" t="s">
        <v>155</v>
      </c>
      <c r="E394" s="243"/>
      <c r="F394" s="244" t="s">
        <v>157</v>
      </c>
      <c r="G394" s="241"/>
      <c r="H394" s="245" t="n">
        <v>1</v>
      </c>
      <c r="I394" s="246"/>
      <c r="J394" s="241"/>
      <c r="K394" s="241"/>
      <c r="L394" s="247"/>
      <c r="M394" s="248"/>
      <c r="N394" s="249"/>
      <c r="O394" s="249"/>
      <c r="P394" s="249"/>
      <c r="Q394" s="249"/>
      <c r="R394" s="249"/>
      <c r="S394" s="249"/>
      <c r="T394" s="250"/>
      <c r="AT394" s="251" t="s">
        <v>155</v>
      </c>
      <c r="AU394" s="251" t="s">
        <v>86</v>
      </c>
      <c r="AV394" s="239" t="s">
        <v>153</v>
      </c>
      <c r="AW394" s="239" t="s">
        <v>36</v>
      </c>
      <c r="AX394" s="239" t="s">
        <v>77</v>
      </c>
      <c r="AY394" s="251" t="s">
        <v>146</v>
      </c>
    </row>
    <row r="395" s="30" customFormat="true" ht="22.5" hidden="false" customHeight="true" outlineLevel="0" collapsed="false">
      <c r="B395" s="31"/>
      <c r="C395" s="203" t="s">
        <v>530</v>
      </c>
      <c r="D395" s="203" t="s">
        <v>148</v>
      </c>
      <c r="E395" s="204" t="s">
        <v>531</v>
      </c>
      <c r="F395" s="205" t="s">
        <v>532</v>
      </c>
      <c r="G395" s="206" t="s">
        <v>520</v>
      </c>
      <c r="H395" s="207" t="n">
        <v>1</v>
      </c>
      <c r="I395" s="208"/>
      <c r="J395" s="209" t="n">
        <f aca="false">ROUND(I395*H395,2)</f>
        <v>0</v>
      </c>
      <c r="K395" s="205"/>
      <c r="L395" s="57"/>
      <c r="M395" s="210"/>
      <c r="N395" s="211" t="s">
        <v>43</v>
      </c>
      <c r="O395" s="32"/>
      <c r="P395" s="212" t="n">
        <f aca="false">O395*H395</f>
        <v>0</v>
      </c>
      <c r="Q395" s="212" t="n">
        <v>0</v>
      </c>
      <c r="R395" s="212" t="n">
        <f aca="false">Q395*H395</f>
        <v>0</v>
      </c>
      <c r="S395" s="212" t="n">
        <v>0</v>
      </c>
      <c r="T395" s="213" t="n">
        <f aca="false">S395*H395</f>
        <v>0</v>
      </c>
      <c r="AR395" s="10" t="s">
        <v>153</v>
      </c>
      <c r="AT395" s="10" t="s">
        <v>148</v>
      </c>
      <c r="AU395" s="10" t="s">
        <v>86</v>
      </c>
      <c r="AY395" s="10" t="s">
        <v>146</v>
      </c>
      <c r="BE395" s="214" t="n">
        <f aca="false">IF(N395="základní",J395,0)</f>
        <v>0</v>
      </c>
      <c r="BF395" s="214" t="n">
        <f aca="false">IF(N395="snížená",J395,0)</f>
        <v>0</v>
      </c>
      <c r="BG395" s="214" t="n">
        <f aca="false">IF(N395="zákl. přenesená",J395,0)</f>
        <v>0</v>
      </c>
      <c r="BH395" s="214" t="n">
        <f aca="false">IF(N395="sníž. přenesená",J395,0)</f>
        <v>0</v>
      </c>
      <c r="BI395" s="214" t="n">
        <f aca="false">IF(N395="nulová",J395,0)</f>
        <v>0</v>
      </c>
      <c r="BJ395" s="10" t="s">
        <v>77</v>
      </c>
      <c r="BK395" s="214" t="n">
        <f aca="false">ROUND(I395*H395,2)</f>
        <v>0</v>
      </c>
      <c r="BL395" s="10" t="s">
        <v>153</v>
      </c>
      <c r="BM395" s="10" t="s">
        <v>533</v>
      </c>
    </row>
    <row r="396" s="30" customFormat="true" ht="81" hidden="false" customHeight="false" outlineLevel="0" collapsed="false">
      <c r="B396" s="31"/>
      <c r="C396" s="59"/>
      <c r="D396" s="218" t="s">
        <v>344</v>
      </c>
      <c r="E396" s="59"/>
      <c r="F396" s="269" t="s">
        <v>534</v>
      </c>
      <c r="G396" s="59"/>
      <c r="H396" s="59"/>
      <c r="I396" s="170"/>
      <c r="J396" s="59"/>
      <c r="K396" s="59"/>
      <c r="L396" s="57"/>
      <c r="M396" s="270"/>
      <c r="N396" s="32"/>
      <c r="O396" s="32"/>
      <c r="P396" s="32"/>
      <c r="Q396" s="32"/>
      <c r="R396" s="32"/>
      <c r="S396" s="32"/>
      <c r="T396" s="79"/>
      <c r="AT396" s="10" t="s">
        <v>344</v>
      </c>
      <c r="AU396" s="10" t="s">
        <v>86</v>
      </c>
    </row>
    <row r="397" s="215" customFormat="true" ht="13.5" hidden="false" customHeight="false" outlineLevel="0" collapsed="false">
      <c r="B397" s="216"/>
      <c r="C397" s="217"/>
      <c r="D397" s="218" t="s">
        <v>155</v>
      </c>
      <c r="E397" s="219"/>
      <c r="F397" s="220" t="s">
        <v>535</v>
      </c>
      <c r="G397" s="217"/>
      <c r="H397" s="219"/>
      <c r="I397" s="221"/>
      <c r="J397" s="217"/>
      <c r="K397" s="217"/>
      <c r="L397" s="222"/>
      <c r="M397" s="223"/>
      <c r="N397" s="224"/>
      <c r="O397" s="224"/>
      <c r="P397" s="224"/>
      <c r="Q397" s="224"/>
      <c r="R397" s="224"/>
      <c r="S397" s="224"/>
      <c r="T397" s="225"/>
      <c r="AT397" s="226" t="s">
        <v>155</v>
      </c>
      <c r="AU397" s="226" t="s">
        <v>86</v>
      </c>
      <c r="AV397" s="215" t="s">
        <v>77</v>
      </c>
      <c r="AW397" s="215" t="s">
        <v>36</v>
      </c>
      <c r="AX397" s="215" t="s">
        <v>72</v>
      </c>
      <c r="AY397" s="226" t="s">
        <v>146</v>
      </c>
    </row>
    <row r="398" s="227" customFormat="true" ht="13.5" hidden="false" customHeight="false" outlineLevel="0" collapsed="false">
      <c r="B398" s="228"/>
      <c r="C398" s="229"/>
      <c r="D398" s="218" t="s">
        <v>155</v>
      </c>
      <c r="E398" s="230"/>
      <c r="F398" s="231" t="s">
        <v>77</v>
      </c>
      <c r="G398" s="229"/>
      <c r="H398" s="232" t="n">
        <v>1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AT398" s="238" t="s">
        <v>155</v>
      </c>
      <c r="AU398" s="238" t="s">
        <v>86</v>
      </c>
      <c r="AV398" s="227" t="s">
        <v>86</v>
      </c>
      <c r="AW398" s="227" t="s">
        <v>36</v>
      </c>
      <c r="AX398" s="227" t="s">
        <v>72</v>
      </c>
      <c r="AY398" s="238" t="s">
        <v>146</v>
      </c>
    </row>
    <row r="399" s="239" customFormat="true" ht="13.5" hidden="false" customHeight="false" outlineLevel="0" collapsed="false">
      <c r="B399" s="240"/>
      <c r="C399" s="241"/>
      <c r="D399" s="242" t="s">
        <v>155</v>
      </c>
      <c r="E399" s="243"/>
      <c r="F399" s="244" t="s">
        <v>157</v>
      </c>
      <c r="G399" s="241"/>
      <c r="H399" s="245" t="n">
        <v>1</v>
      </c>
      <c r="I399" s="246"/>
      <c r="J399" s="241"/>
      <c r="K399" s="241"/>
      <c r="L399" s="247"/>
      <c r="M399" s="248"/>
      <c r="N399" s="249"/>
      <c r="O399" s="249"/>
      <c r="P399" s="249"/>
      <c r="Q399" s="249"/>
      <c r="R399" s="249"/>
      <c r="S399" s="249"/>
      <c r="T399" s="250"/>
      <c r="AT399" s="251" t="s">
        <v>155</v>
      </c>
      <c r="AU399" s="251" t="s">
        <v>86</v>
      </c>
      <c r="AV399" s="239" t="s">
        <v>153</v>
      </c>
      <c r="AW399" s="239" t="s">
        <v>36</v>
      </c>
      <c r="AX399" s="239" t="s">
        <v>77</v>
      </c>
      <c r="AY399" s="251" t="s">
        <v>146</v>
      </c>
    </row>
    <row r="400" s="30" customFormat="true" ht="22.5" hidden="false" customHeight="true" outlineLevel="0" collapsed="false">
      <c r="B400" s="31"/>
      <c r="C400" s="203" t="s">
        <v>536</v>
      </c>
      <c r="D400" s="203" t="s">
        <v>148</v>
      </c>
      <c r="E400" s="204" t="s">
        <v>537</v>
      </c>
      <c r="F400" s="205" t="s">
        <v>538</v>
      </c>
      <c r="G400" s="206" t="s">
        <v>520</v>
      </c>
      <c r="H400" s="207" t="n">
        <v>1</v>
      </c>
      <c r="I400" s="208"/>
      <c r="J400" s="209" t="n">
        <f aca="false">ROUND(I400*H400,2)</f>
        <v>0</v>
      </c>
      <c r="K400" s="205"/>
      <c r="L400" s="57"/>
      <c r="M400" s="210"/>
      <c r="N400" s="211" t="s">
        <v>43</v>
      </c>
      <c r="O400" s="32"/>
      <c r="P400" s="212" t="n">
        <f aca="false">O400*H400</f>
        <v>0</v>
      </c>
      <c r="Q400" s="212" t="n">
        <v>0</v>
      </c>
      <c r="R400" s="212" t="n">
        <f aca="false">Q400*H400</f>
        <v>0</v>
      </c>
      <c r="S400" s="212" t="n">
        <v>0</v>
      </c>
      <c r="T400" s="213" t="n">
        <f aca="false">S400*H400</f>
        <v>0</v>
      </c>
      <c r="AR400" s="10" t="s">
        <v>153</v>
      </c>
      <c r="AT400" s="10" t="s">
        <v>148</v>
      </c>
      <c r="AU400" s="10" t="s">
        <v>86</v>
      </c>
      <c r="AY400" s="10" t="s">
        <v>146</v>
      </c>
      <c r="BE400" s="214" t="n">
        <f aca="false">IF(N400="základní",J400,0)</f>
        <v>0</v>
      </c>
      <c r="BF400" s="214" t="n">
        <f aca="false">IF(N400="snížená",J400,0)</f>
        <v>0</v>
      </c>
      <c r="BG400" s="214" t="n">
        <f aca="false">IF(N400="zákl. přenesená",J400,0)</f>
        <v>0</v>
      </c>
      <c r="BH400" s="214" t="n">
        <f aca="false">IF(N400="sníž. přenesená",J400,0)</f>
        <v>0</v>
      </c>
      <c r="BI400" s="214" t="n">
        <f aca="false">IF(N400="nulová",J400,0)</f>
        <v>0</v>
      </c>
      <c r="BJ400" s="10" t="s">
        <v>77</v>
      </c>
      <c r="BK400" s="214" t="n">
        <f aca="false">ROUND(I400*H400,2)</f>
        <v>0</v>
      </c>
      <c r="BL400" s="10" t="s">
        <v>153</v>
      </c>
      <c r="BM400" s="10" t="s">
        <v>539</v>
      </c>
    </row>
    <row r="401" s="30" customFormat="true" ht="67.5" hidden="false" customHeight="false" outlineLevel="0" collapsed="false">
      <c r="B401" s="31"/>
      <c r="C401" s="59"/>
      <c r="D401" s="218" t="s">
        <v>344</v>
      </c>
      <c r="E401" s="59"/>
      <c r="F401" s="269" t="s">
        <v>540</v>
      </c>
      <c r="G401" s="59"/>
      <c r="H401" s="59"/>
      <c r="I401" s="170"/>
      <c r="J401" s="59"/>
      <c r="K401" s="59"/>
      <c r="L401" s="57"/>
      <c r="M401" s="270"/>
      <c r="N401" s="32"/>
      <c r="O401" s="32"/>
      <c r="P401" s="32"/>
      <c r="Q401" s="32"/>
      <c r="R401" s="32"/>
      <c r="S401" s="32"/>
      <c r="T401" s="79"/>
      <c r="AT401" s="10" t="s">
        <v>344</v>
      </c>
      <c r="AU401" s="10" t="s">
        <v>86</v>
      </c>
    </row>
    <row r="402" s="215" customFormat="true" ht="13.5" hidden="false" customHeight="false" outlineLevel="0" collapsed="false">
      <c r="B402" s="216"/>
      <c r="C402" s="217"/>
      <c r="D402" s="218" t="s">
        <v>155</v>
      </c>
      <c r="E402" s="219"/>
      <c r="F402" s="220" t="s">
        <v>541</v>
      </c>
      <c r="G402" s="217"/>
      <c r="H402" s="219"/>
      <c r="I402" s="221"/>
      <c r="J402" s="217"/>
      <c r="K402" s="217"/>
      <c r="L402" s="222"/>
      <c r="M402" s="223"/>
      <c r="N402" s="224"/>
      <c r="O402" s="224"/>
      <c r="P402" s="224"/>
      <c r="Q402" s="224"/>
      <c r="R402" s="224"/>
      <c r="S402" s="224"/>
      <c r="T402" s="225"/>
      <c r="AT402" s="226" t="s">
        <v>155</v>
      </c>
      <c r="AU402" s="226" t="s">
        <v>86</v>
      </c>
      <c r="AV402" s="215" t="s">
        <v>77</v>
      </c>
      <c r="AW402" s="215" t="s">
        <v>36</v>
      </c>
      <c r="AX402" s="215" t="s">
        <v>72</v>
      </c>
      <c r="AY402" s="226" t="s">
        <v>146</v>
      </c>
    </row>
    <row r="403" s="227" customFormat="true" ht="13.5" hidden="false" customHeight="false" outlineLevel="0" collapsed="false">
      <c r="B403" s="228"/>
      <c r="C403" s="229"/>
      <c r="D403" s="218" t="s">
        <v>155</v>
      </c>
      <c r="E403" s="230"/>
      <c r="F403" s="231" t="s">
        <v>77</v>
      </c>
      <c r="G403" s="229"/>
      <c r="H403" s="232" t="n">
        <v>1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AT403" s="238" t="s">
        <v>155</v>
      </c>
      <c r="AU403" s="238" t="s">
        <v>86</v>
      </c>
      <c r="AV403" s="227" t="s">
        <v>86</v>
      </c>
      <c r="AW403" s="227" t="s">
        <v>36</v>
      </c>
      <c r="AX403" s="227" t="s">
        <v>72</v>
      </c>
      <c r="AY403" s="238" t="s">
        <v>146</v>
      </c>
    </row>
    <row r="404" s="239" customFormat="true" ht="13.5" hidden="false" customHeight="false" outlineLevel="0" collapsed="false">
      <c r="B404" s="240"/>
      <c r="C404" s="241"/>
      <c r="D404" s="242" t="s">
        <v>155</v>
      </c>
      <c r="E404" s="243"/>
      <c r="F404" s="244" t="s">
        <v>157</v>
      </c>
      <c r="G404" s="241"/>
      <c r="H404" s="245" t="n">
        <v>1</v>
      </c>
      <c r="I404" s="246"/>
      <c r="J404" s="241"/>
      <c r="K404" s="241"/>
      <c r="L404" s="247"/>
      <c r="M404" s="248"/>
      <c r="N404" s="249"/>
      <c r="O404" s="249"/>
      <c r="P404" s="249"/>
      <c r="Q404" s="249"/>
      <c r="R404" s="249"/>
      <c r="S404" s="249"/>
      <c r="T404" s="250"/>
      <c r="AT404" s="251" t="s">
        <v>155</v>
      </c>
      <c r="AU404" s="251" t="s">
        <v>86</v>
      </c>
      <c r="AV404" s="239" t="s">
        <v>153</v>
      </c>
      <c r="AW404" s="239" t="s">
        <v>36</v>
      </c>
      <c r="AX404" s="239" t="s">
        <v>77</v>
      </c>
      <c r="AY404" s="251" t="s">
        <v>146</v>
      </c>
    </row>
    <row r="405" s="30" customFormat="true" ht="22.5" hidden="false" customHeight="true" outlineLevel="0" collapsed="false">
      <c r="B405" s="31"/>
      <c r="C405" s="203" t="s">
        <v>542</v>
      </c>
      <c r="D405" s="203" t="s">
        <v>148</v>
      </c>
      <c r="E405" s="204" t="s">
        <v>543</v>
      </c>
      <c r="F405" s="205" t="s">
        <v>544</v>
      </c>
      <c r="G405" s="206" t="s">
        <v>520</v>
      </c>
      <c r="H405" s="207" t="n">
        <v>1</v>
      </c>
      <c r="I405" s="208"/>
      <c r="J405" s="209" t="n">
        <f aca="false">ROUND(I405*H405,2)</f>
        <v>0</v>
      </c>
      <c r="K405" s="205"/>
      <c r="L405" s="57"/>
      <c r="M405" s="210"/>
      <c r="N405" s="211" t="s">
        <v>43</v>
      </c>
      <c r="O405" s="32"/>
      <c r="P405" s="212" t="n">
        <f aca="false">O405*H405</f>
        <v>0</v>
      </c>
      <c r="Q405" s="212" t="n">
        <v>0</v>
      </c>
      <c r="R405" s="212" t="n">
        <f aca="false">Q405*H405</f>
        <v>0</v>
      </c>
      <c r="S405" s="212" t="n">
        <v>0</v>
      </c>
      <c r="T405" s="213" t="n">
        <f aca="false">S405*H405</f>
        <v>0</v>
      </c>
      <c r="AR405" s="10" t="s">
        <v>153</v>
      </c>
      <c r="AT405" s="10" t="s">
        <v>148</v>
      </c>
      <c r="AU405" s="10" t="s">
        <v>86</v>
      </c>
      <c r="AY405" s="10" t="s">
        <v>146</v>
      </c>
      <c r="BE405" s="214" t="n">
        <f aca="false">IF(N405="základní",J405,0)</f>
        <v>0</v>
      </c>
      <c r="BF405" s="214" t="n">
        <f aca="false">IF(N405="snížená",J405,0)</f>
        <v>0</v>
      </c>
      <c r="BG405" s="214" t="n">
        <f aca="false">IF(N405="zákl. přenesená",J405,0)</f>
        <v>0</v>
      </c>
      <c r="BH405" s="214" t="n">
        <f aca="false">IF(N405="sníž. přenesená",J405,0)</f>
        <v>0</v>
      </c>
      <c r="BI405" s="214" t="n">
        <f aca="false">IF(N405="nulová",J405,0)</f>
        <v>0</v>
      </c>
      <c r="BJ405" s="10" t="s">
        <v>77</v>
      </c>
      <c r="BK405" s="214" t="n">
        <f aca="false">ROUND(I405*H405,2)</f>
        <v>0</v>
      </c>
      <c r="BL405" s="10" t="s">
        <v>153</v>
      </c>
      <c r="BM405" s="10" t="s">
        <v>545</v>
      </c>
    </row>
    <row r="406" s="30" customFormat="true" ht="54" hidden="false" customHeight="false" outlineLevel="0" collapsed="false">
      <c r="B406" s="31"/>
      <c r="C406" s="59"/>
      <c r="D406" s="218" t="s">
        <v>344</v>
      </c>
      <c r="E406" s="59"/>
      <c r="F406" s="269" t="s">
        <v>546</v>
      </c>
      <c r="G406" s="59"/>
      <c r="H406" s="59"/>
      <c r="I406" s="170"/>
      <c r="J406" s="59"/>
      <c r="K406" s="59"/>
      <c r="L406" s="57"/>
      <c r="M406" s="270"/>
      <c r="N406" s="32"/>
      <c r="O406" s="32"/>
      <c r="P406" s="32"/>
      <c r="Q406" s="32"/>
      <c r="R406" s="32"/>
      <c r="S406" s="32"/>
      <c r="T406" s="79"/>
      <c r="AT406" s="10" t="s">
        <v>344</v>
      </c>
      <c r="AU406" s="10" t="s">
        <v>86</v>
      </c>
    </row>
    <row r="407" s="215" customFormat="true" ht="13.5" hidden="false" customHeight="false" outlineLevel="0" collapsed="false">
      <c r="B407" s="216"/>
      <c r="C407" s="217"/>
      <c r="D407" s="218" t="s">
        <v>155</v>
      </c>
      <c r="E407" s="219"/>
      <c r="F407" s="220" t="s">
        <v>547</v>
      </c>
      <c r="G407" s="217"/>
      <c r="H407" s="219"/>
      <c r="I407" s="221"/>
      <c r="J407" s="217"/>
      <c r="K407" s="217"/>
      <c r="L407" s="222"/>
      <c r="M407" s="223"/>
      <c r="N407" s="224"/>
      <c r="O407" s="224"/>
      <c r="P407" s="224"/>
      <c r="Q407" s="224"/>
      <c r="R407" s="224"/>
      <c r="S407" s="224"/>
      <c r="T407" s="225"/>
      <c r="AT407" s="226" t="s">
        <v>155</v>
      </c>
      <c r="AU407" s="226" t="s">
        <v>86</v>
      </c>
      <c r="AV407" s="215" t="s">
        <v>77</v>
      </c>
      <c r="AW407" s="215" t="s">
        <v>36</v>
      </c>
      <c r="AX407" s="215" t="s">
        <v>72</v>
      </c>
      <c r="AY407" s="226" t="s">
        <v>146</v>
      </c>
    </row>
    <row r="408" s="227" customFormat="true" ht="13.5" hidden="false" customHeight="false" outlineLevel="0" collapsed="false">
      <c r="B408" s="228"/>
      <c r="C408" s="229"/>
      <c r="D408" s="218" t="s">
        <v>155</v>
      </c>
      <c r="E408" s="230"/>
      <c r="F408" s="231" t="s">
        <v>77</v>
      </c>
      <c r="G408" s="229"/>
      <c r="H408" s="232" t="n">
        <v>1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155</v>
      </c>
      <c r="AU408" s="238" t="s">
        <v>86</v>
      </c>
      <c r="AV408" s="227" t="s">
        <v>86</v>
      </c>
      <c r="AW408" s="227" t="s">
        <v>36</v>
      </c>
      <c r="AX408" s="227" t="s">
        <v>72</v>
      </c>
      <c r="AY408" s="238" t="s">
        <v>146</v>
      </c>
    </row>
    <row r="409" s="239" customFormat="true" ht="13.5" hidden="false" customHeight="false" outlineLevel="0" collapsed="false">
      <c r="B409" s="240"/>
      <c r="C409" s="241"/>
      <c r="D409" s="242" t="s">
        <v>155</v>
      </c>
      <c r="E409" s="243"/>
      <c r="F409" s="244" t="s">
        <v>157</v>
      </c>
      <c r="G409" s="241"/>
      <c r="H409" s="245" t="n">
        <v>1</v>
      </c>
      <c r="I409" s="246"/>
      <c r="J409" s="241"/>
      <c r="K409" s="241"/>
      <c r="L409" s="247"/>
      <c r="M409" s="248"/>
      <c r="N409" s="249"/>
      <c r="O409" s="249"/>
      <c r="P409" s="249"/>
      <c r="Q409" s="249"/>
      <c r="R409" s="249"/>
      <c r="S409" s="249"/>
      <c r="T409" s="250"/>
      <c r="AT409" s="251" t="s">
        <v>155</v>
      </c>
      <c r="AU409" s="251" t="s">
        <v>86</v>
      </c>
      <c r="AV409" s="239" t="s">
        <v>153</v>
      </c>
      <c r="AW409" s="239" t="s">
        <v>36</v>
      </c>
      <c r="AX409" s="239" t="s">
        <v>77</v>
      </c>
      <c r="AY409" s="251" t="s">
        <v>146</v>
      </c>
    </row>
    <row r="410" s="30" customFormat="true" ht="22.5" hidden="false" customHeight="true" outlineLevel="0" collapsed="false">
      <c r="B410" s="31"/>
      <c r="C410" s="203" t="s">
        <v>548</v>
      </c>
      <c r="D410" s="203" t="s">
        <v>148</v>
      </c>
      <c r="E410" s="204" t="s">
        <v>549</v>
      </c>
      <c r="F410" s="205" t="s">
        <v>550</v>
      </c>
      <c r="G410" s="206" t="s">
        <v>520</v>
      </c>
      <c r="H410" s="207" t="n">
        <v>1</v>
      </c>
      <c r="I410" s="208"/>
      <c r="J410" s="209" t="n">
        <f aca="false">ROUND(I410*H410,2)</f>
        <v>0</v>
      </c>
      <c r="K410" s="205"/>
      <c r="L410" s="57"/>
      <c r="M410" s="210"/>
      <c r="N410" s="211" t="s">
        <v>43</v>
      </c>
      <c r="O410" s="32"/>
      <c r="P410" s="212" t="n">
        <f aca="false">O410*H410</f>
        <v>0</v>
      </c>
      <c r="Q410" s="212" t="n">
        <v>0</v>
      </c>
      <c r="R410" s="212" t="n">
        <f aca="false">Q410*H410</f>
        <v>0</v>
      </c>
      <c r="S410" s="212" t="n">
        <v>0</v>
      </c>
      <c r="T410" s="213" t="n">
        <f aca="false">S410*H410</f>
        <v>0</v>
      </c>
      <c r="AR410" s="10" t="s">
        <v>153</v>
      </c>
      <c r="AT410" s="10" t="s">
        <v>148</v>
      </c>
      <c r="AU410" s="10" t="s">
        <v>86</v>
      </c>
      <c r="AY410" s="10" t="s">
        <v>146</v>
      </c>
      <c r="BE410" s="214" t="n">
        <f aca="false">IF(N410="základní",J410,0)</f>
        <v>0</v>
      </c>
      <c r="BF410" s="214" t="n">
        <f aca="false">IF(N410="snížená",J410,0)</f>
        <v>0</v>
      </c>
      <c r="BG410" s="214" t="n">
        <f aca="false">IF(N410="zákl. přenesená",J410,0)</f>
        <v>0</v>
      </c>
      <c r="BH410" s="214" t="n">
        <f aca="false">IF(N410="sníž. přenesená",J410,0)</f>
        <v>0</v>
      </c>
      <c r="BI410" s="214" t="n">
        <f aca="false">IF(N410="nulová",J410,0)</f>
        <v>0</v>
      </c>
      <c r="BJ410" s="10" t="s">
        <v>77</v>
      </c>
      <c r="BK410" s="214" t="n">
        <f aca="false">ROUND(I410*H410,2)</f>
        <v>0</v>
      </c>
      <c r="BL410" s="10" t="s">
        <v>153</v>
      </c>
      <c r="BM410" s="10" t="s">
        <v>551</v>
      </c>
    </row>
    <row r="411" s="30" customFormat="true" ht="108" hidden="false" customHeight="false" outlineLevel="0" collapsed="false">
      <c r="B411" s="31"/>
      <c r="C411" s="59"/>
      <c r="D411" s="218" t="s">
        <v>344</v>
      </c>
      <c r="E411" s="59"/>
      <c r="F411" s="269" t="s">
        <v>552</v>
      </c>
      <c r="G411" s="59"/>
      <c r="H411" s="59"/>
      <c r="I411" s="170"/>
      <c r="J411" s="59"/>
      <c r="K411" s="59"/>
      <c r="L411" s="57"/>
      <c r="M411" s="270"/>
      <c r="N411" s="32"/>
      <c r="O411" s="32"/>
      <c r="P411" s="32"/>
      <c r="Q411" s="32"/>
      <c r="R411" s="32"/>
      <c r="S411" s="32"/>
      <c r="T411" s="79"/>
      <c r="AT411" s="10" t="s">
        <v>344</v>
      </c>
      <c r="AU411" s="10" t="s">
        <v>86</v>
      </c>
    </row>
    <row r="412" s="215" customFormat="true" ht="13.5" hidden="false" customHeight="false" outlineLevel="0" collapsed="false">
      <c r="B412" s="216"/>
      <c r="C412" s="217"/>
      <c r="D412" s="218" t="s">
        <v>155</v>
      </c>
      <c r="E412" s="219"/>
      <c r="F412" s="220" t="s">
        <v>553</v>
      </c>
      <c r="G412" s="217"/>
      <c r="H412" s="219"/>
      <c r="I412" s="221"/>
      <c r="J412" s="217"/>
      <c r="K412" s="217"/>
      <c r="L412" s="222"/>
      <c r="M412" s="223"/>
      <c r="N412" s="224"/>
      <c r="O412" s="224"/>
      <c r="P412" s="224"/>
      <c r="Q412" s="224"/>
      <c r="R412" s="224"/>
      <c r="S412" s="224"/>
      <c r="T412" s="225"/>
      <c r="AT412" s="226" t="s">
        <v>155</v>
      </c>
      <c r="AU412" s="226" t="s">
        <v>86</v>
      </c>
      <c r="AV412" s="215" t="s">
        <v>77</v>
      </c>
      <c r="AW412" s="215" t="s">
        <v>36</v>
      </c>
      <c r="AX412" s="215" t="s">
        <v>72</v>
      </c>
      <c r="AY412" s="226" t="s">
        <v>146</v>
      </c>
    </row>
    <row r="413" s="227" customFormat="true" ht="13.5" hidden="false" customHeight="false" outlineLevel="0" collapsed="false">
      <c r="B413" s="228"/>
      <c r="C413" s="229"/>
      <c r="D413" s="218" t="s">
        <v>155</v>
      </c>
      <c r="E413" s="230"/>
      <c r="F413" s="231" t="s">
        <v>77</v>
      </c>
      <c r="G413" s="229"/>
      <c r="H413" s="232" t="n">
        <v>1</v>
      </c>
      <c r="I413" s="233"/>
      <c r="J413" s="229"/>
      <c r="K413" s="229"/>
      <c r="L413" s="234"/>
      <c r="M413" s="235"/>
      <c r="N413" s="236"/>
      <c r="O413" s="236"/>
      <c r="P413" s="236"/>
      <c r="Q413" s="236"/>
      <c r="R413" s="236"/>
      <c r="S413" s="236"/>
      <c r="T413" s="237"/>
      <c r="AT413" s="238" t="s">
        <v>155</v>
      </c>
      <c r="AU413" s="238" t="s">
        <v>86</v>
      </c>
      <c r="AV413" s="227" t="s">
        <v>86</v>
      </c>
      <c r="AW413" s="227" t="s">
        <v>36</v>
      </c>
      <c r="AX413" s="227" t="s">
        <v>72</v>
      </c>
      <c r="AY413" s="238" t="s">
        <v>146</v>
      </c>
    </row>
    <row r="414" s="239" customFormat="true" ht="13.5" hidden="false" customHeight="false" outlineLevel="0" collapsed="false">
      <c r="B414" s="240"/>
      <c r="C414" s="241"/>
      <c r="D414" s="242" t="s">
        <v>155</v>
      </c>
      <c r="E414" s="243"/>
      <c r="F414" s="244" t="s">
        <v>157</v>
      </c>
      <c r="G414" s="241"/>
      <c r="H414" s="245" t="n">
        <v>1</v>
      </c>
      <c r="I414" s="246"/>
      <c r="J414" s="241"/>
      <c r="K414" s="241"/>
      <c r="L414" s="247"/>
      <c r="M414" s="248"/>
      <c r="N414" s="249"/>
      <c r="O414" s="249"/>
      <c r="P414" s="249"/>
      <c r="Q414" s="249"/>
      <c r="R414" s="249"/>
      <c r="S414" s="249"/>
      <c r="T414" s="250"/>
      <c r="AT414" s="251" t="s">
        <v>155</v>
      </c>
      <c r="AU414" s="251" t="s">
        <v>86</v>
      </c>
      <c r="AV414" s="239" t="s">
        <v>153</v>
      </c>
      <c r="AW414" s="239" t="s">
        <v>36</v>
      </c>
      <c r="AX414" s="239" t="s">
        <v>77</v>
      </c>
      <c r="AY414" s="251" t="s">
        <v>146</v>
      </c>
    </row>
    <row r="415" s="30" customFormat="true" ht="22.5" hidden="false" customHeight="true" outlineLevel="0" collapsed="false">
      <c r="B415" s="31"/>
      <c r="C415" s="203" t="s">
        <v>554</v>
      </c>
      <c r="D415" s="203" t="s">
        <v>148</v>
      </c>
      <c r="E415" s="204" t="s">
        <v>555</v>
      </c>
      <c r="F415" s="205" t="s">
        <v>556</v>
      </c>
      <c r="G415" s="206" t="s">
        <v>520</v>
      </c>
      <c r="H415" s="207" t="n">
        <v>1</v>
      </c>
      <c r="I415" s="208"/>
      <c r="J415" s="209" t="n">
        <f aca="false">ROUND(I415*H415,2)</f>
        <v>0</v>
      </c>
      <c r="K415" s="205"/>
      <c r="L415" s="57"/>
      <c r="M415" s="210"/>
      <c r="N415" s="211" t="s">
        <v>43</v>
      </c>
      <c r="O415" s="32"/>
      <c r="P415" s="212" t="n">
        <f aca="false">O415*H415</f>
        <v>0</v>
      </c>
      <c r="Q415" s="212" t="n">
        <v>0</v>
      </c>
      <c r="R415" s="212" t="n">
        <f aca="false">Q415*H415</f>
        <v>0</v>
      </c>
      <c r="S415" s="212" t="n">
        <v>0</v>
      </c>
      <c r="T415" s="213" t="n">
        <f aca="false">S415*H415</f>
        <v>0</v>
      </c>
      <c r="AR415" s="10" t="s">
        <v>153</v>
      </c>
      <c r="AT415" s="10" t="s">
        <v>148</v>
      </c>
      <c r="AU415" s="10" t="s">
        <v>86</v>
      </c>
      <c r="AY415" s="10" t="s">
        <v>146</v>
      </c>
      <c r="BE415" s="214" t="n">
        <f aca="false">IF(N415="základní",J415,0)</f>
        <v>0</v>
      </c>
      <c r="BF415" s="214" t="n">
        <f aca="false">IF(N415="snížená",J415,0)</f>
        <v>0</v>
      </c>
      <c r="BG415" s="214" t="n">
        <f aca="false">IF(N415="zákl. přenesená",J415,0)</f>
        <v>0</v>
      </c>
      <c r="BH415" s="214" t="n">
        <f aca="false">IF(N415="sníž. přenesená",J415,0)</f>
        <v>0</v>
      </c>
      <c r="BI415" s="214" t="n">
        <f aca="false">IF(N415="nulová",J415,0)</f>
        <v>0</v>
      </c>
      <c r="BJ415" s="10" t="s">
        <v>77</v>
      </c>
      <c r="BK415" s="214" t="n">
        <f aca="false">ROUND(I415*H415,2)</f>
        <v>0</v>
      </c>
      <c r="BL415" s="10" t="s">
        <v>153</v>
      </c>
      <c r="BM415" s="10" t="s">
        <v>557</v>
      </c>
    </row>
    <row r="416" s="30" customFormat="true" ht="67.5" hidden="false" customHeight="false" outlineLevel="0" collapsed="false">
      <c r="B416" s="31"/>
      <c r="C416" s="59"/>
      <c r="D416" s="218" t="s">
        <v>344</v>
      </c>
      <c r="E416" s="59"/>
      <c r="F416" s="269" t="s">
        <v>558</v>
      </c>
      <c r="G416" s="59"/>
      <c r="H416" s="59"/>
      <c r="I416" s="170"/>
      <c r="J416" s="59"/>
      <c r="K416" s="59"/>
      <c r="L416" s="57"/>
      <c r="M416" s="270"/>
      <c r="N416" s="32"/>
      <c r="O416" s="32"/>
      <c r="P416" s="32"/>
      <c r="Q416" s="32"/>
      <c r="R416" s="32"/>
      <c r="S416" s="32"/>
      <c r="T416" s="79"/>
      <c r="AT416" s="10" t="s">
        <v>344</v>
      </c>
      <c r="AU416" s="10" t="s">
        <v>86</v>
      </c>
    </row>
    <row r="417" s="215" customFormat="true" ht="13.5" hidden="false" customHeight="false" outlineLevel="0" collapsed="false">
      <c r="B417" s="216"/>
      <c r="C417" s="217"/>
      <c r="D417" s="218" t="s">
        <v>155</v>
      </c>
      <c r="E417" s="219"/>
      <c r="F417" s="220" t="s">
        <v>559</v>
      </c>
      <c r="G417" s="217"/>
      <c r="H417" s="219"/>
      <c r="I417" s="221"/>
      <c r="J417" s="217"/>
      <c r="K417" s="217"/>
      <c r="L417" s="222"/>
      <c r="M417" s="223"/>
      <c r="N417" s="224"/>
      <c r="O417" s="224"/>
      <c r="P417" s="224"/>
      <c r="Q417" s="224"/>
      <c r="R417" s="224"/>
      <c r="S417" s="224"/>
      <c r="T417" s="225"/>
      <c r="AT417" s="226" t="s">
        <v>155</v>
      </c>
      <c r="AU417" s="226" t="s">
        <v>86</v>
      </c>
      <c r="AV417" s="215" t="s">
        <v>77</v>
      </c>
      <c r="AW417" s="215" t="s">
        <v>36</v>
      </c>
      <c r="AX417" s="215" t="s">
        <v>72</v>
      </c>
      <c r="AY417" s="226" t="s">
        <v>146</v>
      </c>
    </row>
    <row r="418" s="227" customFormat="true" ht="13.5" hidden="false" customHeight="false" outlineLevel="0" collapsed="false">
      <c r="B418" s="228"/>
      <c r="C418" s="229"/>
      <c r="D418" s="218" t="s">
        <v>155</v>
      </c>
      <c r="E418" s="230"/>
      <c r="F418" s="231" t="s">
        <v>77</v>
      </c>
      <c r="G418" s="229"/>
      <c r="H418" s="232" t="n">
        <v>1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AT418" s="238" t="s">
        <v>155</v>
      </c>
      <c r="AU418" s="238" t="s">
        <v>86</v>
      </c>
      <c r="AV418" s="227" t="s">
        <v>86</v>
      </c>
      <c r="AW418" s="227" t="s">
        <v>36</v>
      </c>
      <c r="AX418" s="227" t="s">
        <v>72</v>
      </c>
      <c r="AY418" s="238" t="s">
        <v>146</v>
      </c>
    </row>
    <row r="419" s="239" customFormat="true" ht="13.5" hidden="false" customHeight="false" outlineLevel="0" collapsed="false">
      <c r="B419" s="240"/>
      <c r="C419" s="241"/>
      <c r="D419" s="218" t="s">
        <v>155</v>
      </c>
      <c r="E419" s="264"/>
      <c r="F419" s="265" t="s">
        <v>157</v>
      </c>
      <c r="G419" s="241"/>
      <c r="H419" s="266" t="n">
        <v>1</v>
      </c>
      <c r="I419" s="246"/>
      <c r="J419" s="241"/>
      <c r="K419" s="241"/>
      <c r="L419" s="247"/>
      <c r="M419" s="281"/>
      <c r="N419" s="282"/>
      <c r="O419" s="282"/>
      <c r="P419" s="282"/>
      <c r="Q419" s="282"/>
      <c r="R419" s="282"/>
      <c r="S419" s="282"/>
      <c r="T419" s="283"/>
      <c r="AT419" s="251" t="s">
        <v>155</v>
      </c>
      <c r="AU419" s="251" t="s">
        <v>86</v>
      </c>
      <c r="AV419" s="239" t="s">
        <v>153</v>
      </c>
      <c r="AW419" s="239" t="s">
        <v>36</v>
      </c>
      <c r="AX419" s="239" t="s">
        <v>77</v>
      </c>
      <c r="AY419" s="251" t="s">
        <v>146</v>
      </c>
    </row>
    <row r="420" s="30" customFormat="true" ht="6.95" hidden="false" customHeight="true" outlineLevel="0" collapsed="false">
      <c r="B420" s="52"/>
      <c r="C420" s="53"/>
      <c r="D420" s="53"/>
      <c r="E420" s="53"/>
      <c r="F420" s="53"/>
      <c r="G420" s="53"/>
      <c r="H420" s="53"/>
      <c r="I420" s="144"/>
      <c r="J420" s="53"/>
      <c r="K420" s="53"/>
      <c r="L420" s="57"/>
    </row>
  </sheetData>
  <sheetProtection sheet="true" password="cc35" objects="true" scenarios="true" formatCells="false" formatColumns="false" formatRows="false" sort="false" autoFilter="false"/>
  <autoFilter ref="C79:K419"/>
  <mergeCells count="6">
    <mergeCell ref="G1:H1"/>
    <mergeCell ref="L2:V2"/>
    <mergeCell ref="E7:H7"/>
    <mergeCell ref="E22:H22"/>
    <mergeCell ref="E43:H43"/>
    <mergeCell ref="E72:H72"/>
  </mergeCells>
  <hyperlinks>
    <hyperlink ref="F1" location="C2" display="1) Krycí list soupisu"/>
    <hyperlink ref="G1" location="C50" display="2) Rekapitulace"/>
    <hyperlink ref="J1" location="C79" display="3) Soupis prací"/>
    <hyperlink ref="L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83333333333333" bottom="0.583333333333333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K21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8671875" defaultRowHeight="13.5" zeroHeight="false" outlineLevelRow="0" outlineLevelCol="0"/>
  <cols>
    <col collapsed="false" customWidth="true" hidden="false" outlineLevel="0" max="1" min="1" style="284" width="8.33"/>
    <col collapsed="false" customWidth="true" hidden="false" outlineLevel="0" max="2" min="2" style="284" width="1.66"/>
    <col collapsed="false" customWidth="true" hidden="false" outlineLevel="0" max="4" min="3" style="284" width="5.01"/>
    <col collapsed="false" customWidth="true" hidden="false" outlineLevel="0" max="5" min="5" style="284" width="11.67"/>
    <col collapsed="false" customWidth="true" hidden="false" outlineLevel="0" max="6" min="6" style="284" width="9.16"/>
    <col collapsed="false" customWidth="true" hidden="false" outlineLevel="0" max="7" min="7" style="284" width="5.01"/>
    <col collapsed="false" customWidth="true" hidden="false" outlineLevel="0" max="8" min="8" style="284" width="77.82"/>
    <col collapsed="false" customWidth="true" hidden="false" outlineLevel="0" max="10" min="9" style="284" width="20"/>
    <col collapsed="false" customWidth="true" hidden="false" outlineLevel="0" max="11" min="11" style="284" width="1.66"/>
  </cols>
  <sheetData>
    <row r="1" customFormat="false" ht="37.5" hidden="false" customHeight="true" outlineLevel="0" collapsed="false"/>
    <row r="2" customFormat="false" ht="7.5" hidden="false" customHeight="true" outlineLevel="0" collapsed="false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288" customFormat="true" ht="45" hidden="false" customHeight="true" outlineLevel="0" collapsed="false">
      <c r="B3" s="289"/>
      <c r="C3" s="290" t="s">
        <v>560</v>
      </c>
      <c r="D3" s="290"/>
      <c r="E3" s="290"/>
      <c r="F3" s="290"/>
      <c r="G3" s="290"/>
      <c r="H3" s="290"/>
      <c r="I3" s="290"/>
      <c r="J3" s="290"/>
      <c r="K3" s="291"/>
    </row>
    <row r="4" customFormat="false" ht="25.5" hidden="false" customHeight="true" outlineLevel="0" collapsed="false">
      <c r="B4" s="292"/>
      <c r="C4" s="293" t="s">
        <v>561</v>
      </c>
      <c r="D4" s="293"/>
      <c r="E4" s="293"/>
      <c r="F4" s="293"/>
      <c r="G4" s="293"/>
      <c r="H4" s="293"/>
      <c r="I4" s="293"/>
      <c r="J4" s="293"/>
      <c r="K4" s="294"/>
    </row>
    <row r="5" customFormat="false" ht="5.25" hidden="false" customHeight="true" outlineLevel="0" collapsed="false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customFormat="false" ht="15" hidden="false" customHeight="true" outlineLevel="0" collapsed="false">
      <c r="B6" s="292"/>
      <c r="C6" s="296" t="s">
        <v>562</v>
      </c>
      <c r="D6" s="296"/>
      <c r="E6" s="296"/>
      <c r="F6" s="296"/>
      <c r="G6" s="296"/>
      <c r="H6" s="296"/>
      <c r="I6" s="296"/>
      <c r="J6" s="296"/>
      <c r="K6" s="294"/>
    </row>
    <row r="7" customFormat="false" ht="15" hidden="false" customHeight="true" outlineLevel="0" collapsed="false">
      <c r="B7" s="297"/>
      <c r="C7" s="296" t="s">
        <v>563</v>
      </c>
      <c r="D7" s="296"/>
      <c r="E7" s="296"/>
      <c r="F7" s="296"/>
      <c r="G7" s="296"/>
      <c r="H7" s="296"/>
      <c r="I7" s="296"/>
      <c r="J7" s="296"/>
      <c r="K7" s="294"/>
    </row>
    <row r="8" customFormat="false" ht="12.75" hidden="false" customHeight="true" outlineLevel="0" collapsed="false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customFormat="false" ht="15" hidden="false" customHeight="true" outlineLevel="0" collapsed="false">
      <c r="B9" s="297"/>
      <c r="C9" s="298" t="s">
        <v>564</v>
      </c>
      <c r="D9" s="298"/>
      <c r="E9" s="298"/>
      <c r="F9" s="298"/>
      <c r="G9" s="298"/>
      <c r="H9" s="298"/>
      <c r="I9" s="298"/>
      <c r="J9" s="298"/>
      <c r="K9" s="294"/>
    </row>
    <row r="10" customFormat="false" ht="15" hidden="false" customHeight="true" outlineLevel="0" collapsed="false">
      <c r="B10" s="297"/>
      <c r="C10" s="296"/>
      <c r="D10" s="299" t="s">
        <v>565</v>
      </c>
      <c r="E10" s="299"/>
      <c r="F10" s="299"/>
      <c r="G10" s="299"/>
      <c r="H10" s="299"/>
      <c r="I10" s="299"/>
      <c r="J10" s="299"/>
      <c r="K10" s="294"/>
    </row>
    <row r="11" customFormat="false" ht="15" hidden="false" customHeight="true" outlineLevel="0" collapsed="false">
      <c r="B11" s="297"/>
      <c r="C11" s="300"/>
      <c r="D11" s="296" t="s">
        <v>566</v>
      </c>
      <c r="E11" s="296"/>
      <c r="F11" s="296"/>
      <c r="G11" s="296"/>
      <c r="H11" s="296"/>
      <c r="I11" s="296"/>
      <c r="J11" s="296"/>
      <c r="K11" s="294"/>
    </row>
    <row r="12" customFormat="false" ht="12.75" hidden="false" customHeight="true" outlineLevel="0" collapsed="false">
      <c r="B12" s="297"/>
      <c r="C12" s="300"/>
      <c r="D12" s="300"/>
      <c r="E12" s="300"/>
      <c r="F12" s="300"/>
      <c r="G12" s="300"/>
      <c r="H12" s="300"/>
      <c r="I12" s="300"/>
      <c r="J12" s="300"/>
      <c r="K12" s="294"/>
    </row>
    <row r="13" customFormat="false" ht="15" hidden="false" customHeight="true" outlineLevel="0" collapsed="false">
      <c r="B13" s="297"/>
      <c r="C13" s="300"/>
      <c r="D13" s="299" t="s">
        <v>567</v>
      </c>
      <c r="E13" s="299"/>
      <c r="F13" s="299"/>
      <c r="G13" s="299"/>
      <c r="H13" s="299"/>
      <c r="I13" s="299"/>
      <c r="J13" s="299"/>
      <c r="K13" s="294"/>
    </row>
    <row r="14" customFormat="false" ht="15" hidden="false" customHeight="true" outlineLevel="0" collapsed="false">
      <c r="B14" s="297"/>
      <c r="C14" s="300"/>
      <c r="D14" s="296" t="s">
        <v>568</v>
      </c>
      <c r="E14" s="296"/>
      <c r="F14" s="296"/>
      <c r="G14" s="296"/>
      <c r="H14" s="296"/>
      <c r="I14" s="296"/>
      <c r="J14" s="296"/>
      <c r="K14" s="294"/>
    </row>
    <row r="15" customFormat="false" ht="15" hidden="false" customHeight="true" outlineLevel="0" collapsed="false">
      <c r="B15" s="297"/>
      <c r="C15" s="300"/>
      <c r="D15" s="296" t="s">
        <v>569</v>
      </c>
      <c r="E15" s="296"/>
      <c r="F15" s="296"/>
      <c r="G15" s="296"/>
      <c r="H15" s="296"/>
      <c r="I15" s="296"/>
      <c r="J15" s="296"/>
      <c r="K15" s="294"/>
    </row>
    <row r="16" customFormat="false" ht="15" hidden="false" customHeight="true" outlineLevel="0" collapsed="false">
      <c r="B16" s="297"/>
      <c r="C16" s="300"/>
      <c r="D16" s="300"/>
      <c r="E16" s="301" t="s">
        <v>76</v>
      </c>
      <c r="F16" s="296" t="s">
        <v>570</v>
      </c>
      <c r="G16" s="296"/>
      <c r="H16" s="296"/>
      <c r="I16" s="296"/>
      <c r="J16" s="296"/>
      <c r="K16" s="294"/>
    </row>
    <row r="17" customFormat="false" ht="15" hidden="false" customHeight="true" outlineLevel="0" collapsed="false">
      <c r="B17" s="297"/>
      <c r="C17" s="300"/>
      <c r="D17" s="300"/>
      <c r="E17" s="301" t="s">
        <v>571</v>
      </c>
      <c r="F17" s="296" t="s">
        <v>572</v>
      </c>
      <c r="G17" s="296"/>
      <c r="H17" s="296"/>
      <c r="I17" s="296"/>
      <c r="J17" s="296"/>
      <c r="K17" s="294"/>
    </row>
    <row r="18" customFormat="false" ht="15" hidden="false" customHeight="true" outlineLevel="0" collapsed="false">
      <c r="B18" s="297"/>
      <c r="C18" s="300"/>
      <c r="D18" s="300"/>
      <c r="E18" s="301" t="s">
        <v>573</v>
      </c>
      <c r="F18" s="296" t="s">
        <v>574</v>
      </c>
      <c r="G18" s="296"/>
      <c r="H18" s="296"/>
      <c r="I18" s="296"/>
      <c r="J18" s="296"/>
      <c r="K18" s="294"/>
    </row>
    <row r="19" customFormat="false" ht="15" hidden="false" customHeight="true" outlineLevel="0" collapsed="false">
      <c r="B19" s="297"/>
      <c r="C19" s="300"/>
      <c r="D19" s="300"/>
      <c r="E19" s="301" t="s">
        <v>575</v>
      </c>
      <c r="F19" s="296" t="s">
        <v>576</v>
      </c>
      <c r="G19" s="296"/>
      <c r="H19" s="296"/>
      <c r="I19" s="296"/>
      <c r="J19" s="296"/>
      <c r="K19" s="294"/>
    </row>
    <row r="20" customFormat="false" ht="15" hidden="false" customHeight="true" outlineLevel="0" collapsed="false">
      <c r="B20" s="297"/>
      <c r="C20" s="300"/>
      <c r="D20" s="300"/>
      <c r="E20" s="301" t="s">
        <v>577</v>
      </c>
      <c r="F20" s="296" t="s">
        <v>514</v>
      </c>
      <c r="G20" s="296"/>
      <c r="H20" s="296"/>
      <c r="I20" s="296"/>
      <c r="J20" s="296"/>
      <c r="K20" s="294"/>
    </row>
    <row r="21" customFormat="false" ht="15" hidden="false" customHeight="true" outlineLevel="0" collapsed="false">
      <c r="B21" s="297"/>
      <c r="C21" s="300"/>
      <c r="D21" s="300"/>
      <c r="E21" s="301" t="s">
        <v>578</v>
      </c>
      <c r="F21" s="296" t="s">
        <v>579</v>
      </c>
      <c r="G21" s="296"/>
      <c r="H21" s="296"/>
      <c r="I21" s="296"/>
      <c r="J21" s="296"/>
      <c r="K21" s="294"/>
    </row>
    <row r="22" customFormat="false" ht="12.75" hidden="false" customHeight="true" outlineLevel="0" collapsed="false">
      <c r="B22" s="297"/>
      <c r="C22" s="300"/>
      <c r="D22" s="300"/>
      <c r="E22" s="300"/>
      <c r="F22" s="300"/>
      <c r="G22" s="300"/>
      <c r="H22" s="300"/>
      <c r="I22" s="300"/>
      <c r="J22" s="300"/>
      <c r="K22" s="294"/>
    </row>
    <row r="23" customFormat="false" ht="15" hidden="false" customHeight="true" outlineLevel="0" collapsed="false">
      <c r="B23" s="297"/>
      <c r="C23" s="298" t="s">
        <v>580</v>
      </c>
      <c r="D23" s="298"/>
      <c r="E23" s="298"/>
      <c r="F23" s="298"/>
      <c r="G23" s="298"/>
      <c r="H23" s="298"/>
      <c r="I23" s="298"/>
      <c r="J23" s="298"/>
      <c r="K23" s="294"/>
    </row>
    <row r="24" customFormat="false" ht="15" hidden="false" customHeight="true" outlineLevel="0" collapsed="false">
      <c r="B24" s="297"/>
      <c r="C24" s="296" t="s">
        <v>581</v>
      </c>
      <c r="D24" s="296"/>
      <c r="E24" s="296"/>
      <c r="F24" s="296"/>
      <c r="G24" s="296"/>
      <c r="H24" s="296"/>
      <c r="I24" s="296"/>
      <c r="J24" s="296"/>
      <c r="K24" s="294"/>
    </row>
    <row r="25" customFormat="false" ht="15" hidden="false" customHeight="true" outlineLevel="0" collapsed="false">
      <c r="B25" s="297"/>
      <c r="C25" s="296"/>
      <c r="D25" s="302" t="s">
        <v>582</v>
      </c>
      <c r="E25" s="302"/>
      <c r="F25" s="302"/>
      <c r="G25" s="302"/>
      <c r="H25" s="302"/>
      <c r="I25" s="302"/>
      <c r="J25" s="302"/>
      <c r="K25" s="294"/>
    </row>
    <row r="26" customFormat="false" ht="15" hidden="false" customHeight="true" outlineLevel="0" collapsed="false">
      <c r="B26" s="297"/>
      <c r="C26" s="300"/>
      <c r="D26" s="296" t="s">
        <v>583</v>
      </c>
      <c r="E26" s="296"/>
      <c r="F26" s="296"/>
      <c r="G26" s="296"/>
      <c r="H26" s="296"/>
      <c r="I26" s="296"/>
      <c r="J26" s="296"/>
      <c r="K26" s="294"/>
    </row>
    <row r="27" customFormat="false" ht="12.75" hidden="false" customHeight="true" outlineLevel="0" collapsed="false">
      <c r="B27" s="297"/>
      <c r="C27" s="300"/>
      <c r="D27" s="300"/>
      <c r="E27" s="300"/>
      <c r="F27" s="300"/>
      <c r="G27" s="300"/>
      <c r="H27" s="300"/>
      <c r="I27" s="300"/>
      <c r="J27" s="300"/>
      <c r="K27" s="294"/>
    </row>
    <row r="28" customFormat="false" ht="15" hidden="false" customHeight="true" outlineLevel="0" collapsed="false">
      <c r="B28" s="297"/>
      <c r="C28" s="300"/>
      <c r="D28" s="302" t="s">
        <v>584</v>
      </c>
      <c r="E28" s="302"/>
      <c r="F28" s="302"/>
      <c r="G28" s="302"/>
      <c r="H28" s="302"/>
      <c r="I28" s="302"/>
      <c r="J28" s="302"/>
      <c r="K28" s="294"/>
    </row>
    <row r="29" customFormat="false" ht="15" hidden="false" customHeight="true" outlineLevel="0" collapsed="false">
      <c r="B29" s="297"/>
      <c r="C29" s="300"/>
      <c r="D29" s="296" t="s">
        <v>585</v>
      </c>
      <c r="E29" s="296"/>
      <c r="F29" s="296"/>
      <c r="G29" s="296"/>
      <c r="H29" s="296"/>
      <c r="I29" s="296"/>
      <c r="J29" s="296"/>
      <c r="K29" s="294"/>
    </row>
    <row r="30" customFormat="false" ht="12.75" hidden="false" customHeight="true" outlineLevel="0" collapsed="false">
      <c r="B30" s="297"/>
      <c r="C30" s="300"/>
      <c r="D30" s="300"/>
      <c r="E30" s="300"/>
      <c r="F30" s="300"/>
      <c r="G30" s="300"/>
      <c r="H30" s="300"/>
      <c r="I30" s="300"/>
      <c r="J30" s="300"/>
      <c r="K30" s="294"/>
    </row>
    <row r="31" customFormat="false" ht="15" hidden="false" customHeight="true" outlineLevel="0" collapsed="false">
      <c r="B31" s="297"/>
      <c r="C31" s="300"/>
      <c r="D31" s="302" t="s">
        <v>586</v>
      </c>
      <c r="E31" s="302"/>
      <c r="F31" s="302"/>
      <c r="G31" s="302"/>
      <c r="H31" s="302"/>
      <c r="I31" s="302"/>
      <c r="J31" s="302"/>
      <c r="K31" s="294"/>
    </row>
    <row r="32" customFormat="false" ht="15" hidden="false" customHeight="true" outlineLevel="0" collapsed="false">
      <c r="B32" s="297"/>
      <c r="C32" s="300"/>
      <c r="D32" s="296" t="s">
        <v>587</v>
      </c>
      <c r="E32" s="296"/>
      <c r="F32" s="296"/>
      <c r="G32" s="296"/>
      <c r="H32" s="296"/>
      <c r="I32" s="296"/>
      <c r="J32" s="296"/>
      <c r="K32" s="294"/>
    </row>
    <row r="33" customFormat="false" ht="15" hidden="false" customHeight="true" outlineLevel="0" collapsed="false">
      <c r="B33" s="297"/>
      <c r="C33" s="300"/>
      <c r="D33" s="296" t="s">
        <v>588</v>
      </c>
      <c r="E33" s="296"/>
      <c r="F33" s="296"/>
      <c r="G33" s="296"/>
      <c r="H33" s="296"/>
      <c r="I33" s="296"/>
      <c r="J33" s="296"/>
      <c r="K33" s="294"/>
    </row>
    <row r="34" customFormat="false" ht="15" hidden="false" customHeight="true" outlineLevel="0" collapsed="false">
      <c r="B34" s="297"/>
      <c r="C34" s="300"/>
      <c r="D34" s="296"/>
      <c r="E34" s="303" t="s">
        <v>131</v>
      </c>
      <c r="F34" s="296"/>
      <c r="G34" s="296" t="s">
        <v>589</v>
      </c>
      <c r="H34" s="296"/>
      <c r="I34" s="296"/>
      <c r="J34" s="296"/>
      <c r="K34" s="294"/>
    </row>
    <row r="35" customFormat="false" ht="30.75" hidden="false" customHeight="true" outlineLevel="0" collapsed="false">
      <c r="B35" s="297"/>
      <c r="C35" s="300"/>
      <c r="D35" s="296"/>
      <c r="E35" s="303" t="s">
        <v>590</v>
      </c>
      <c r="F35" s="296"/>
      <c r="G35" s="296" t="s">
        <v>591</v>
      </c>
      <c r="H35" s="296"/>
      <c r="I35" s="296"/>
      <c r="J35" s="296"/>
      <c r="K35" s="294"/>
    </row>
    <row r="36" customFormat="false" ht="15" hidden="false" customHeight="true" outlineLevel="0" collapsed="false">
      <c r="B36" s="297"/>
      <c r="C36" s="300"/>
      <c r="D36" s="296"/>
      <c r="E36" s="303" t="s">
        <v>53</v>
      </c>
      <c r="F36" s="296"/>
      <c r="G36" s="296" t="s">
        <v>592</v>
      </c>
      <c r="H36" s="296"/>
      <c r="I36" s="296"/>
      <c r="J36" s="296"/>
      <c r="K36" s="294"/>
    </row>
    <row r="37" customFormat="false" ht="15" hidden="false" customHeight="true" outlineLevel="0" collapsed="false">
      <c r="B37" s="297"/>
      <c r="C37" s="300"/>
      <c r="D37" s="296"/>
      <c r="E37" s="303" t="s">
        <v>132</v>
      </c>
      <c r="F37" s="296"/>
      <c r="G37" s="296" t="s">
        <v>593</v>
      </c>
      <c r="H37" s="296"/>
      <c r="I37" s="296"/>
      <c r="J37" s="296"/>
      <c r="K37" s="294"/>
    </row>
    <row r="38" customFormat="false" ht="15" hidden="false" customHeight="true" outlineLevel="0" collapsed="false">
      <c r="B38" s="297"/>
      <c r="C38" s="300"/>
      <c r="D38" s="296"/>
      <c r="E38" s="303" t="s">
        <v>133</v>
      </c>
      <c r="F38" s="296"/>
      <c r="G38" s="296" t="s">
        <v>594</v>
      </c>
      <c r="H38" s="296"/>
      <c r="I38" s="296"/>
      <c r="J38" s="296"/>
      <c r="K38" s="294"/>
    </row>
    <row r="39" customFormat="false" ht="15" hidden="false" customHeight="true" outlineLevel="0" collapsed="false">
      <c r="B39" s="297"/>
      <c r="C39" s="300"/>
      <c r="D39" s="296"/>
      <c r="E39" s="303" t="s">
        <v>134</v>
      </c>
      <c r="F39" s="296"/>
      <c r="G39" s="296" t="s">
        <v>595</v>
      </c>
      <c r="H39" s="296"/>
      <c r="I39" s="296"/>
      <c r="J39" s="296"/>
      <c r="K39" s="294"/>
    </row>
    <row r="40" customFormat="false" ht="15" hidden="false" customHeight="true" outlineLevel="0" collapsed="false">
      <c r="B40" s="297"/>
      <c r="C40" s="300"/>
      <c r="D40" s="296"/>
      <c r="E40" s="303" t="s">
        <v>596</v>
      </c>
      <c r="F40" s="296"/>
      <c r="G40" s="296" t="s">
        <v>597</v>
      </c>
      <c r="H40" s="296"/>
      <c r="I40" s="296"/>
      <c r="J40" s="296"/>
      <c r="K40" s="294"/>
    </row>
    <row r="41" customFormat="false" ht="15" hidden="false" customHeight="true" outlineLevel="0" collapsed="false">
      <c r="B41" s="297"/>
      <c r="C41" s="300"/>
      <c r="D41" s="296"/>
      <c r="E41" s="303"/>
      <c r="F41" s="296"/>
      <c r="G41" s="296" t="s">
        <v>598</v>
      </c>
      <c r="H41" s="296"/>
      <c r="I41" s="296"/>
      <c r="J41" s="296"/>
      <c r="K41" s="294"/>
    </row>
    <row r="42" customFormat="false" ht="15" hidden="false" customHeight="true" outlineLevel="0" collapsed="false">
      <c r="B42" s="297"/>
      <c r="C42" s="300"/>
      <c r="D42" s="296"/>
      <c r="E42" s="303" t="s">
        <v>599</v>
      </c>
      <c r="F42" s="296"/>
      <c r="G42" s="296" t="s">
        <v>600</v>
      </c>
      <c r="H42" s="296"/>
      <c r="I42" s="296"/>
      <c r="J42" s="296"/>
      <c r="K42" s="294"/>
    </row>
    <row r="43" customFormat="false" ht="15" hidden="false" customHeight="true" outlineLevel="0" collapsed="false">
      <c r="B43" s="297"/>
      <c r="C43" s="300"/>
      <c r="D43" s="296"/>
      <c r="E43" s="303" t="s">
        <v>136</v>
      </c>
      <c r="F43" s="296"/>
      <c r="G43" s="296" t="s">
        <v>601</v>
      </c>
      <c r="H43" s="296"/>
      <c r="I43" s="296"/>
      <c r="J43" s="296"/>
      <c r="K43" s="294"/>
    </row>
    <row r="44" customFormat="false" ht="12.75" hidden="false" customHeight="true" outlineLevel="0" collapsed="false">
      <c r="B44" s="297"/>
      <c r="C44" s="300"/>
      <c r="D44" s="296"/>
      <c r="E44" s="296"/>
      <c r="F44" s="296"/>
      <c r="G44" s="296"/>
      <c r="H44" s="296"/>
      <c r="I44" s="296"/>
      <c r="J44" s="296"/>
      <c r="K44" s="294"/>
    </row>
    <row r="45" customFormat="false" ht="15" hidden="false" customHeight="true" outlineLevel="0" collapsed="false">
      <c r="B45" s="297"/>
      <c r="C45" s="300"/>
      <c r="D45" s="296" t="s">
        <v>602</v>
      </c>
      <c r="E45" s="296"/>
      <c r="F45" s="296"/>
      <c r="G45" s="296"/>
      <c r="H45" s="296"/>
      <c r="I45" s="296"/>
      <c r="J45" s="296"/>
      <c r="K45" s="294"/>
    </row>
    <row r="46" customFormat="false" ht="15" hidden="false" customHeight="true" outlineLevel="0" collapsed="false">
      <c r="B46" s="297"/>
      <c r="C46" s="300"/>
      <c r="D46" s="300"/>
      <c r="E46" s="296" t="s">
        <v>603</v>
      </c>
      <c r="F46" s="296"/>
      <c r="G46" s="296"/>
      <c r="H46" s="296"/>
      <c r="I46" s="296"/>
      <c r="J46" s="296"/>
      <c r="K46" s="294"/>
    </row>
    <row r="47" customFormat="false" ht="15" hidden="false" customHeight="true" outlineLevel="0" collapsed="false">
      <c r="B47" s="297"/>
      <c r="C47" s="300"/>
      <c r="D47" s="300"/>
      <c r="E47" s="296" t="s">
        <v>604</v>
      </c>
      <c r="F47" s="296"/>
      <c r="G47" s="296"/>
      <c r="H47" s="296"/>
      <c r="I47" s="296"/>
      <c r="J47" s="296"/>
      <c r="K47" s="294"/>
    </row>
    <row r="48" customFormat="false" ht="15" hidden="false" customHeight="true" outlineLevel="0" collapsed="false">
      <c r="B48" s="297"/>
      <c r="C48" s="300"/>
      <c r="D48" s="300"/>
      <c r="E48" s="296" t="s">
        <v>605</v>
      </c>
      <c r="F48" s="296"/>
      <c r="G48" s="296"/>
      <c r="H48" s="296"/>
      <c r="I48" s="296"/>
      <c r="J48" s="296"/>
      <c r="K48" s="294"/>
    </row>
    <row r="49" customFormat="false" ht="15" hidden="false" customHeight="true" outlineLevel="0" collapsed="false">
      <c r="B49" s="297"/>
      <c r="C49" s="300"/>
      <c r="D49" s="296" t="s">
        <v>606</v>
      </c>
      <c r="E49" s="296"/>
      <c r="F49" s="296"/>
      <c r="G49" s="296"/>
      <c r="H49" s="296"/>
      <c r="I49" s="296"/>
      <c r="J49" s="296"/>
      <c r="K49" s="294"/>
    </row>
    <row r="50" customFormat="false" ht="25.5" hidden="false" customHeight="true" outlineLevel="0" collapsed="false">
      <c r="B50" s="292"/>
      <c r="C50" s="293" t="s">
        <v>607</v>
      </c>
      <c r="D50" s="293"/>
      <c r="E50" s="293"/>
      <c r="F50" s="293"/>
      <c r="G50" s="293"/>
      <c r="H50" s="293"/>
      <c r="I50" s="293"/>
      <c r="J50" s="293"/>
      <c r="K50" s="294"/>
    </row>
    <row r="51" customFormat="false" ht="5.25" hidden="false" customHeight="true" outlineLevel="0" collapsed="false">
      <c r="B51" s="292"/>
      <c r="C51" s="295"/>
      <c r="D51" s="295"/>
      <c r="E51" s="295"/>
      <c r="F51" s="295"/>
      <c r="G51" s="295"/>
      <c r="H51" s="295"/>
      <c r="I51" s="295"/>
      <c r="J51" s="295"/>
      <c r="K51" s="294"/>
    </row>
    <row r="52" customFormat="false" ht="15" hidden="false" customHeight="true" outlineLevel="0" collapsed="false">
      <c r="B52" s="292"/>
      <c r="C52" s="296" t="s">
        <v>608</v>
      </c>
      <c r="D52" s="296"/>
      <c r="E52" s="296"/>
      <c r="F52" s="296"/>
      <c r="G52" s="296"/>
      <c r="H52" s="296"/>
      <c r="I52" s="296"/>
      <c r="J52" s="296"/>
      <c r="K52" s="294"/>
    </row>
    <row r="53" customFormat="false" ht="15" hidden="false" customHeight="true" outlineLevel="0" collapsed="false">
      <c r="B53" s="292"/>
      <c r="C53" s="296" t="s">
        <v>609</v>
      </c>
      <c r="D53" s="296"/>
      <c r="E53" s="296"/>
      <c r="F53" s="296"/>
      <c r="G53" s="296"/>
      <c r="H53" s="296"/>
      <c r="I53" s="296"/>
      <c r="J53" s="296"/>
      <c r="K53" s="294"/>
    </row>
    <row r="54" customFormat="false" ht="12.75" hidden="false" customHeight="true" outlineLevel="0" collapsed="false">
      <c r="B54" s="292"/>
      <c r="C54" s="296"/>
      <c r="D54" s="296"/>
      <c r="E54" s="296"/>
      <c r="F54" s="296"/>
      <c r="G54" s="296"/>
      <c r="H54" s="296"/>
      <c r="I54" s="296"/>
      <c r="J54" s="296"/>
      <c r="K54" s="294"/>
    </row>
    <row r="55" customFormat="false" ht="15" hidden="false" customHeight="true" outlineLevel="0" collapsed="false">
      <c r="B55" s="292"/>
      <c r="C55" s="296" t="s">
        <v>610</v>
      </c>
      <c r="D55" s="296"/>
      <c r="E55" s="296"/>
      <c r="F55" s="296"/>
      <c r="G55" s="296"/>
      <c r="H55" s="296"/>
      <c r="I55" s="296"/>
      <c r="J55" s="296"/>
      <c r="K55" s="294"/>
    </row>
    <row r="56" customFormat="false" ht="15" hidden="false" customHeight="true" outlineLevel="0" collapsed="false">
      <c r="B56" s="292"/>
      <c r="C56" s="300"/>
      <c r="D56" s="296" t="s">
        <v>611</v>
      </c>
      <c r="E56" s="296"/>
      <c r="F56" s="296"/>
      <c r="G56" s="296"/>
      <c r="H56" s="296"/>
      <c r="I56" s="296"/>
      <c r="J56" s="296"/>
      <c r="K56" s="294"/>
    </row>
    <row r="57" customFormat="false" ht="15" hidden="false" customHeight="true" outlineLevel="0" collapsed="false">
      <c r="B57" s="292"/>
      <c r="C57" s="300"/>
      <c r="D57" s="296" t="s">
        <v>612</v>
      </c>
      <c r="E57" s="296"/>
      <c r="F57" s="296"/>
      <c r="G57" s="296"/>
      <c r="H57" s="296"/>
      <c r="I57" s="296"/>
      <c r="J57" s="296"/>
      <c r="K57" s="294"/>
    </row>
    <row r="58" customFormat="false" ht="15" hidden="false" customHeight="true" outlineLevel="0" collapsed="false">
      <c r="B58" s="292"/>
      <c r="C58" s="300"/>
      <c r="D58" s="296" t="s">
        <v>613</v>
      </c>
      <c r="E58" s="296"/>
      <c r="F58" s="296"/>
      <c r="G58" s="296"/>
      <c r="H58" s="296"/>
      <c r="I58" s="296"/>
      <c r="J58" s="296"/>
      <c r="K58" s="294"/>
    </row>
    <row r="59" customFormat="false" ht="15" hidden="false" customHeight="true" outlineLevel="0" collapsed="false">
      <c r="B59" s="292"/>
      <c r="C59" s="300"/>
      <c r="D59" s="296" t="s">
        <v>614</v>
      </c>
      <c r="E59" s="296"/>
      <c r="F59" s="296"/>
      <c r="G59" s="296"/>
      <c r="H59" s="296"/>
      <c r="I59" s="296"/>
      <c r="J59" s="296"/>
      <c r="K59" s="294"/>
    </row>
    <row r="60" customFormat="false" ht="15" hidden="false" customHeight="true" outlineLevel="0" collapsed="false">
      <c r="B60" s="292"/>
      <c r="C60" s="300"/>
      <c r="D60" s="304" t="s">
        <v>615</v>
      </c>
      <c r="E60" s="304"/>
      <c r="F60" s="304"/>
      <c r="G60" s="304"/>
      <c r="H60" s="304"/>
      <c r="I60" s="304"/>
      <c r="J60" s="304"/>
      <c r="K60" s="294"/>
    </row>
    <row r="61" customFormat="false" ht="15" hidden="false" customHeight="true" outlineLevel="0" collapsed="false">
      <c r="B61" s="292"/>
      <c r="C61" s="300"/>
      <c r="D61" s="296" t="s">
        <v>616</v>
      </c>
      <c r="E61" s="296"/>
      <c r="F61" s="296"/>
      <c r="G61" s="296"/>
      <c r="H61" s="296"/>
      <c r="I61" s="296"/>
      <c r="J61" s="296"/>
      <c r="K61" s="294"/>
    </row>
    <row r="62" customFormat="false" ht="12.75" hidden="false" customHeight="true" outlineLevel="0" collapsed="false">
      <c r="B62" s="292"/>
      <c r="C62" s="300"/>
      <c r="D62" s="300"/>
      <c r="E62" s="305"/>
      <c r="F62" s="300"/>
      <c r="G62" s="300"/>
      <c r="H62" s="300"/>
      <c r="I62" s="300"/>
      <c r="J62" s="300"/>
      <c r="K62" s="294"/>
    </row>
    <row r="63" customFormat="false" ht="15" hidden="false" customHeight="true" outlineLevel="0" collapsed="false">
      <c r="B63" s="292"/>
      <c r="C63" s="300"/>
      <c r="D63" s="296" t="s">
        <v>617</v>
      </c>
      <c r="E63" s="296"/>
      <c r="F63" s="296"/>
      <c r="G63" s="296"/>
      <c r="H63" s="296"/>
      <c r="I63" s="296"/>
      <c r="J63" s="296"/>
      <c r="K63" s="294"/>
    </row>
    <row r="64" customFormat="false" ht="15" hidden="false" customHeight="true" outlineLevel="0" collapsed="false">
      <c r="B64" s="292"/>
      <c r="C64" s="300"/>
      <c r="D64" s="304" t="s">
        <v>618</v>
      </c>
      <c r="E64" s="304"/>
      <c r="F64" s="304"/>
      <c r="G64" s="304"/>
      <c r="H64" s="304"/>
      <c r="I64" s="304"/>
      <c r="J64" s="304"/>
      <c r="K64" s="294"/>
    </row>
    <row r="65" customFormat="false" ht="15" hidden="false" customHeight="true" outlineLevel="0" collapsed="false">
      <c r="B65" s="292"/>
      <c r="C65" s="300"/>
      <c r="D65" s="296" t="s">
        <v>619</v>
      </c>
      <c r="E65" s="296"/>
      <c r="F65" s="296"/>
      <c r="G65" s="296"/>
      <c r="H65" s="296"/>
      <c r="I65" s="296"/>
      <c r="J65" s="296"/>
      <c r="K65" s="294"/>
    </row>
    <row r="66" customFormat="false" ht="15" hidden="false" customHeight="true" outlineLevel="0" collapsed="false">
      <c r="B66" s="292"/>
      <c r="C66" s="300"/>
      <c r="D66" s="296" t="s">
        <v>620</v>
      </c>
      <c r="E66" s="296"/>
      <c r="F66" s="296"/>
      <c r="G66" s="296"/>
      <c r="H66" s="296"/>
      <c r="I66" s="296"/>
      <c r="J66" s="296"/>
      <c r="K66" s="294"/>
    </row>
    <row r="67" customFormat="false" ht="15" hidden="false" customHeight="true" outlineLevel="0" collapsed="false">
      <c r="B67" s="292"/>
      <c r="C67" s="300"/>
      <c r="D67" s="296" t="s">
        <v>621</v>
      </c>
      <c r="E67" s="296"/>
      <c r="F67" s="296"/>
      <c r="G67" s="296"/>
      <c r="H67" s="296"/>
      <c r="I67" s="296"/>
      <c r="J67" s="296"/>
      <c r="K67" s="294"/>
    </row>
    <row r="68" customFormat="false" ht="15" hidden="false" customHeight="true" outlineLevel="0" collapsed="false">
      <c r="B68" s="292"/>
      <c r="C68" s="300"/>
      <c r="D68" s="296" t="s">
        <v>622</v>
      </c>
      <c r="E68" s="296"/>
      <c r="F68" s="296"/>
      <c r="G68" s="296"/>
      <c r="H68" s="296"/>
      <c r="I68" s="296"/>
      <c r="J68" s="296"/>
      <c r="K68" s="294"/>
    </row>
    <row r="69" customFormat="false" ht="12.75" hidden="false" customHeight="true" outlineLevel="0" collapsed="false">
      <c r="B69" s="306"/>
      <c r="C69" s="307"/>
      <c r="D69" s="307"/>
      <c r="E69" s="307"/>
      <c r="F69" s="307"/>
      <c r="G69" s="307"/>
      <c r="H69" s="307"/>
      <c r="I69" s="307"/>
      <c r="J69" s="307"/>
      <c r="K69" s="308"/>
    </row>
    <row r="70" customFormat="false" ht="18.75" hidden="false" customHeight="true" outlineLevel="0" collapsed="false">
      <c r="B70" s="309"/>
      <c r="C70" s="309"/>
      <c r="D70" s="309"/>
      <c r="E70" s="309"/>
      <c r="F70" s="309"/>
      <c r="G70" s="309"/>
      <c r="H70" s="309"/>
      <c r="I70" s="309"/>
      <c r="J70" s="309"/>
      <c r="K70" s="310"/>
    </row>
    <row r="71" customFormat="false" ht="18.75" hidden="false" customHeight="true" outlineLevel="0" collapsed="false">
      <c r="B71" s="310"/>
      <c r="C71" s="310"/>
      <c r="D71" s="310"/>
      <c r="E71" s="310"/>
      <c r="F71" s="310"/>
      <c r="G71" s="310"/>
      <c r="H71" s="310"/>
      <c r="I71" s="310"/>
      <c r="J71" s="310"/>
      <c r="K71" s="310"/>
    </row>
    <row r="72" customFormat="false" ht="7.5" hidden="false" customHeight="true" outlineLevel="0" collapsed="false">
      <c r="B72" s="311"/>
      <c r="C72" s="312"/>
      <c r="D72" s="312"/>
      <c r="E72" s="312"/>
      <c r="F72" s="312"/>
      <c r="G72" s="312"/>
      <c r="H72" s="312"/>
      <c r="I72" s="312"/>
      <c r="J72" s="312"/>
      <c r="K72" s="313"/>
    </row>
    <row r="73" customFormat="false" ht="45" hidden="false" customHeight="true" outlineLevel="0" collapsed="false">
      <c r="B73" s="314"/>
      <c r="C73" s="315" t="s">
        <v>83</v>
      </c>
      <c r="D73" s="315"/>
      <c r="E73" s="315"/>
      <c r="F73" s="315"/>
      <c r="G73" s="315"/>
      <c r="H73" s="315"/>
      <c r="I73" s="315"/>
      <c r="J73" s="315"/>
      <c r="K73" s="316"/>
    </row>
    <row r="74" customFormat="false" ht="17.25" hidden="false" customHeight="true" outlineLevel="0" collapsed="false">
      <c r="B74" s="314"/>
      <c r="C74" s="317" t="s">
        <v>623</v>
      </c>
      <c r="D74" s="317"/>
      <c r="E74" s="317"/>
      <c r="F74" s="317" t="s">
        <v>624</v>
      </c>
      <c r="G74" s="318"/>
      <c r="H74" s="317" t="s">
        <v>132</v>
      </c>
      <c r="I74" s="317" t="s">
        <v>57</v>
      </c>
      <c r="J74" s="317" t="s">
        <v>625</v>
      </c>
      <c r="K74" s="316"/>
    </row>
    <row r="75" customFormat="false" ht="17.25" hidden="false" customHeight="true" outlineLevel="0" collapsed="false">
      <c r="B75" s="314"/>
      <c r="C75" s="319" t="s">
        <v>626</v>
      </c>
      <c r="D75" s="319"/>
      <c r="E75" s="319"/>
      <c r="F75" s="320" t="s">
        <v>627</v>
      </c>
      <c r="G75" s="321"/>
      <c r="H75" s="319"/>
      <c r="I75" s="319"/>
      <c r="J75" s="319" t="s">
        <v>628</v>
      </c>
      <c r="K75" s="316"/>
    </row>
    <row r="76" customFormat="false" ht="5.25" hidden="false" customHeight="true" outlineLevel="0" collapsed="false">
      <c r="B76" s="314"/>
      <c r="C76" s="322"/>
      <c r="D76" s="322"/>
      <c r="E76" s="322"/>
      <c r="F76" s="322"/>
      <c r="G76" s="323"/>
      <c r="H76" s="322"/>
      <c r="I76" s="322"/>
      <c r="J76" s="322"/>
      <c r="K76" s="316"/>
    </row>
    <row r="77" customFormat="false" ht="15" hidden="false" customHeight="true" outlineLevel="0" collapsed="false">
      <c r="B77" s="314"/>
      <c r="C77" s="303" t="s">
        <v>53</v>
      </c>
      <c r="D77" s="322"/>
      <c r="E77" s="322"/>
      <c r="F77" s="324" t="s">
        <v>629</v>
      </c>
      <c r="G77" s="323"/>
      <c r="H77" s="303" t="s">
        <v>630</v>
      </c>
      <c r="I77" s="303" t="s">
        <v>631</v>
      </c>
      <c r="J77" s="303" t="n">
        <v>20</v>
      </c>
      <c r="K77" s="316"/>
    </row>
    <row r="78" customFormat="false" ht="15" hidden="false" customHeight="true" outlineLevel="0" collapsed="false">
      <c r="B78" s="314"/>
      <c r="C78" s="303" t="s">
        <v>632</v>
      </c>
      <c r="D78" s="303"/>
      <c r="E78" s="303"/>
      <c r="F78" s="324" t="s">
        <v>629</v>
      </c>
      <c r="G78" s="323"/>
      <c r="H78" s="303" t="s">
        <v>633</v>
      </c>
      <c r="I78" s="303" t="s">
        <v>631</v>
      </c>
      <c r="J78" s="303" t="n">
        <v>120</v>
      </c>
      <c r="K78" s="316"/>
    </row>
    <row r="79" customFormat="false" ht="15" hidden="false" customHeight="true" outlineLevel="0" collapsed="false">
      <c r="B79" s="325"/>
      <c r="C79" s="303" t="s">
        <v>634</v>
      </c>
      <c r="D79" s="303"/>
      <c r="E79" s="303"/>
      <c r="F79" s="324" t="s">
        <v>635</v>
      </c>
      <c r="G79" s="323"/>
      <c r="H79" s="303" t="s">
        <v>636</v>
      </c>
      <c r="I79" s="303" t="s">
        <v>631</v>
      </c>
      <c r="J79" s="303" t="n">
        <v>50</v>
      </c>
      <c r="K79" s="316"/>
    </row>
    <row r="80" customFormat="false" ht="15" hidden="false" customHeight="true" outlineLevel="0" collapsed="false">
      <c r="B80" s="325"/>
      <c r="C80" s="303" t="s">
        <v>637</v>
      </c>
      <c r="D80" s="303"/>
      <c r="E80" s="303"/>
      <c r="F80" s="324" t="s">
        <v>629</v>
      </c>
      <c r="G80" s="323"/>
      <c r="H80" s="303" t="s">
        <v>638</v>
      </c>
      <c r="I80" s="303" t="s">
        <v>639</v>
      </c>
      <c r="J80" s="303"/>
      <c r="K80" s="316"/>
    </row>
    <row r="81" customFormat="false" ht="15" hidden="false" customHeight="true" outlineLevel="0" collapsed="false">
      <c r="B81" s="325"/>
      <c r="C81" s="326" t="s">
        <v>640</v>
      </c>
      <c r="D81" s="326"/>
      <c r="E81" s="326"/>
      <c r="F81" s="327" t="s">
        <v>635</v>
      </c>
      <c r="G81" s="326"/>
      <c r="H81" s="326" t="s">
        <v>641</v>
      </c>
      <c r="I81" s="326" t="s">
        <v>631</v>
      </c>
      <c r="J81" s="326" t="n">
        <v>15</v>
      </c>
      <c r="K81" s="316"/>
    </row>
    <row r="82" customFormat="false" ht="15" hidden="false" customHeight="true" outlineLevel="0" collapsed="false">
      <c r="B82" s="325"/>
      <c r="C82" s="326" t="s">
        <v>642</v>
      </c>
      <c r="D82" s="326"/>
      <c r="E82" s="326"/>
      <c r="F82" s="327" t="s">
        <v>635</v>
      </c>
      <c r="G82" s="326"/>
      <c r="H82" s="326" t="s">
        <v>643</v>
      </c>
      <c r="I82" s="326" t="s">
        <v>631</v>
      </c>
      <c r="J82" s="326" t="n">
        <v>15</v>
      </c>
      <c r="K82" s="316"/>
    </row>
    <row r="83" customFormat="false" ht="15" hidden="false" customHeight="true" outlineLevel="0" collapsed="false">
      <c r="B83" s="325"/>
      <c r="C83" s="326" t="s">
        <v>644</v>
      </c>
      <c r="D83" s="326"/>
      <c r="E83" s="326"/>
      <c r="F83" s="327" t="s">
        <v>635</v>
      </c>
      <c r="G83" s="326"/>
      <c r="H83" s="326" t="s">
        <v>645</v>
      </c>
      <c r="I83" s="326" t="s">
        <v>631</v>
      </c>
      <c r="J83" s="326" t="n">
        <v>20</v>
      </c>
      <c r="K83" s="316"/>
    </row>
    <row r="84" customFormat="false" ht="15" hidden="false" customHeight="true" outlineLevel="0" collapsed="false">
      <c r="B84" s="325"/>
      <c r="C84" s="326" t="s">
        <v>646</v>
      </c>
      <c r="D84" s="326"/>
      <c r="E84" s="326"/>
      <c r="F84" s="327" t="s">
        <v>635</v>
      </c>
      <c r="G84" s="326"/>
      <c r="H84" s="326" t="s">
        <v>647</v>
      </c>
      <c r="I84" s="326" t="s">
        <v>631</v>
      </c>
      <c r="J84" s="326" t="n">
        <v>20</v>
      </c>
      <c r="K84" s="316"/>
    </row>
    <row r="85" customFormat="false" ht="15" hidden="false" customHeight="true" outlineLevel="0" collapsed="false">
      <c r="B85" s="325"/>
      <c r="C85" s="303" t="s">
        <v>648</v>
      </c>
      <c r="D85" s="303"/>
      <c r="E85" s="303"/>
      <c r="F85" s="324" t="s">
        <v>635</v>
      </c>
      <c r="G85" s="323"/>
      <c r="H85" s="303" t="s">
        <v>649</v>
      </c>
      <c r="I85" s="303" t="s">
        <v>631</v>
      </c>
      <c r="J85" s="303" t="n">
        <v>50</v>
      </c>
      <c r="K85" s="316"/>
    </row>
    <row r="86" customFormat="false" ht="15" hidden="false" customHeight="true" outlineLevel="0" collapsed="false">
      <c r="B86" s="325"/>
      <c r="C86" s="303" t="s">
        <v>650</v>
      </c>
      <c r="D86" s="303"/>
      <c r="E86" s="303"/>
      <c r="F86" s="324" t="s">
        <v>635</v>
      </c>
      <c r="G86" s="323"/>
      <c r="H86" s="303" t="s">
        <v>651</v>
      </c>
      <c r="I86" s="303" t="s">
        <v>631</v>
      </c>
      <c r="J86" s="303" t="n">
        <v>20</v>
      </c>
      <c r="K86" s="316"/>
    </row>
    <row r="87" customFormat="false" ht="15" hidden="false" customHeight="true" outlineLevel="0" collapsed="false">
      <c r="B87" s="325"/>
      <c r="C87" s="303" t="s">
        <v>652</v>
      </c>
      <c r="D87" s="303"/>
      <c r="E87" s="303"/>
      <c r="F87" s="324" t="s">
        <v>635</v>
      </c>
      <c r="G87" s="323"/>
      <c r="H87" s="303" t="s">
        <v>653</v>
      </c>
      <c r="I87" s="303" t="s">
        <v>631</v>
      </c>
      <c r="J87" s="303" t="n">
        <v>20</v>
      </c>
      <c r="K87" s="316"/>
    </row>
    <row r="88" customFormat="false" ht="15" hidden="false" customHeight="true" outlineLevel="0" collapsed="false">
      <c r="B88" s="325"/>
      <c r="C88" s="303" t="s">
        <v>654</v>
      </c>
      <c r="D88" s="303"/>
      <c r="E88" s="303"/>
      <c r="F88" s="324" t="s">
        <v>635</v>
      </c>
      <c r="G88" s="323"/>
      <c r="H88" s="303" t="s">
        <v>655</v>
      </c>
      <c r="I88" s="303" t="s">
        <v>631</v>
      </c>
      <c r="J88" s="303" t="n">
        <v>50</v>
      </c>
      <c r="K88" s="316"/>
    </row>
    <row r="89" customFormat="false" ht="15" hidden="false" customHeight="true" outlineLevel="0" collapsed="false">
      <c r="B89" s="325"/>
      <c r="C89" s="303" t="s">
        <v>656</v>
      </c>
      <c r="D89" s="303"/>
      <c r="E89" s="303"/>
      <c r="F89" s="324" t="s">
        <v>635</v>
      </c>
      <c r="G89" s="323"/>
      <c r="H89" s="303" t="s">
        <v>656</v>
      </c>
      <c r="I89" s="303" t="s">
        <v>631</v>
      </c>
      <c r="J89" s="303" t="n">
        <v>50</v>
      </c>
      <c r="K89" s="316"/>
    </row>
    <row r="90" customFormat="false" ht="15" hidden="false" customHeight="true" outlineLevel="0" collapsed="false">
      <c r="B90" s="325"/>
      <c r="C90" s="303" t="s">
        <v>137</v>
      </c>
      <c r="D90" s="303"/>
      <c r="E90" s="303"/>
      <c r="F90" s="324" t="s">
        <v>635</v>
      </c>
      <c r="G90" s="323"/>
      <c r="H90" s="303" t="s">
        <v>657</v>
      </c>
      <c r="I90" s="303" t="s">
        <v>631</v>
      </c>
      <c r="J90" s="303" t="n">
        <v>255</v>
      </c>
      <c r="K90" s="316"/>
    </row>
    <row r="91" customFormat="false" ht="15" hidden="false" customHeight="true" outlineLevel="0" collapsed="false">
      <c r="B91" s="325"/>
      <c r="C91" s="303" t="s">
        <v>658</v>
      </c>
      <c r="D91" s="303"/>
      <c r="E91" s="303"/>
      <c r="F91" s="324" t="s">
        <v>629</v>
      </c>
      <c r="G91" s="323"/>
      <c r="H91" s="303" t="s">
        <v>659</v>
      </c>
      <c r="I91" s="303" t="s">
        <v>660</v>
      </c>
      <c r="J91" s="303"/>
      <c r="K91" s="316"/>
    </row>
    <row r="92" customFormat="false" ht="15" hidden="false" customHeight="true" outlineLevel="0" collapsed="false">
      <c r="B92" s="325"/>
      <c r="C92" s="303" t="s">
        <v>661</v>
      </c>
      <c r="D92" s="303"/>
      <c r="E92" s="303"/>
      <c r="F92" s="324" t="s">
        <v>629</v>
      </c>
      <c r="G92" s="323"/>
      <c r="H92" s="303" t="s">
        <v>662</v>
      </c>
      <c r="I92" s="303" t="s">
        <v>663</v>
      </c>
      <c r="J92" s="303"/>
      <c r="K92" s="316"/>
    </row>
    <row r="93" customFormat="false" ht="15" hidden="false" customHeight="true" outlineLevel="0" collapsed="false">
      <c r="B93" s="325"/>
      <c r="C93" s="303" t="s">
        <v>664</v>
      </c>
      <c r="D93" s="303"/>
      <c r="E93" s="303"/>
      <c r="F93" s="324" t="s">
        <v>629</v>
      </c>
      <c r="G93" s="323"/>
      <c r="H93" s="303" t="s">
        <v>664</v>
      </c>
      <c r="I93" s="303" t="s">
        <v>663</v>
      </c>
      <c r="J93" s="303"/>
      <c r="K93" s="316"/>
    </row>
    <row r="94" customFormat="false" ht="15" hidden="false" customHeight="true" outlineLevel="0" collapsed="false">
      <c r="B94" s="325"/>
      <c r="C94" s="303" t="s">
        <v>38</v>
      </c>
      <c r="D94" s="303"/>
      <c r="E94" s="303"/>
      <c r="F94" s="324" t="s">
        <v>629</v>
      </c>
      <c r="G94" s="323"/>
      <c r="H94" s="303" t="s">
        <v>665</v>
      </c>
      <c r="I94" s="303" t="s">
        <v>663</v>
      </c>
      <c r="J94" s="303"/>
      <c r="K94" s="316"/>
    </row>
    <row r="95" customFormat="false" ht="15" hidden="false" customHeight="true" outlineLevel="0" collapsed="false">
      <c r="B95" s="325"/>
      <c r="C95" s="303" t="s">
        <v>48</v>
      </c>
      <c r="D95" s="303"/>
      <c r="E95" s="303"/>
      <c r="F95" s="324" t="s">
        <v>629</v>
      </c>
      <c r="G95" s="323"/>
      <c r="H95" s="303" t="s">
        <v>666</v>
      </c>
      <c r="I95" s="303" t="s">
        <v>663</v>
      </c>
      <c r="J95" s="303"/>
      <c r="K95" s="316"/>
    </row>
    <row r="96" customFormat="false" ht="15" hidden="false" customHeight="true" outlineLevel="0" collapsed="false">
      <c r="B96" s="328"/>
      <c r="C96" s="329"/>
      <c r="D96" s="329"/>
      <c r="E96" s="329"/>
      <c r="F96" s="329"/>
      <c r="G96" s="329"/>
      <c r="H96" s="329"/>
      <c r="I96" s="329"/>
      <c r="J96" s="329"/>
      <c r="K96" s="330"/>
    </row>
    <row r="97" customFormat="false" ht="18.75" hidden="false" customHeight="true" outlineLevel="0" collapsed="false">
      <c r="B97" s="331"/>
      <c r="C97" s="332"/>
      <c r="D97" s="332"/>
      <c r="E97" s="332"/>
      <c r="F97" s="332"/>
      <c r="G97" s="332"/>
      <c r="H97" s="332"/>
      <c r="I97" s="332"/>
      <c r="J97" s="332"/>
      <c r="K97" s="331"/>
    </row>
    <row r="98" customFormat="false" ht="18.75" hidden="false" customHeight="true" outlineLevel="0" collapsed="false">
      <c r="B98" s="310"/>
      <c r="C98" s="310"/>
      <c r="D98" s="310"/>
      <c r="E98" s="310"/>
      <c r="F98" s="310"/>
      <c r="G98" s="310"/>
      <c r="H98" s="310"/>
      <c r="I98" s="310"/>
      <c r="J98" s="310"/>
      <c r="K98" s="310"/>
    </row>
    <row r="99" customFormat="false" ht="7.5" hidden="false" customHeight="true" outlineLevel="0" collapsed="false">
      <c r="B99" s="311"/>
      <c r="C99" s="312"/>
      <c r="D99" s="312"/>
      <c r="E99" s="312"/>
      <c r="F99" s="312"/>
      <c r="G99" s="312"/>
      <c r="H99" s="312"/>
      <c r="I99" s="312"/>
      <c r="J99" s="312"/>
      <c r="K99" s="313"/>
    </row>
    <row r="100" customFormat="false" ht="45" hidden="false" customHeight="true" outlineLevel="0" collapsed="false">
      <c r="B100" s="314"/>
      <c r="C100" s="315" t="s">
        <v>667</v>
      </c>
      <c r="D100" s="315"/>
      <c r="E100" s="315"/>
      <c r="F100" s="315"/>
      <c r="G100" s="315"/>
      <c r="H100" s="315"/>
      <c r="I100" s="315"/>
      <c r="J100" s="315"/>
      <c r="K100" s="316"/>
    </row>
    <row r="101" customFormat="false" ht="17.25" hidden="false" customHeight="true" outlineLevel="0" collapsed="false">
      <c r="B101" s="314"/>
      <c r="C101" s="317" t="s">
        <v>623</v>
      </c>
      <c r="D101" s="317"/>
      <c r="E101" s="317"/>
      <c r="F101" s="317" t="s">
        <v>624</v>
      </c>
      <c r="G101" s="318"/>
      <c r="H101" s="317" t="s">
        <v>132</v>
      </c>
      <c r="I101" s="317" t="s">
        <v>57</v>
      </c>
      <c r="J101" s="317" t="s">
        <v>625</v>
      </c>
      <c r="K101" s="316"/>
    </row>
    <row r="102" customFormat="false" ht="17.25" hidden="false" customHeight="true" outlineLevel="0" collapsed="false">
      <c r="B102" s="314"/>
      <c r="C102" s="319" t="s">
        <v>626</v>
      </c>
      <c r="D102" s="319"/>
      <c r="E102" s="319"/>
      <c r="F102" s="320" t="s">
        <v>627</v>
      </c>
      <c r="G102" s="321"/>
      <c r="H102" s="319"/>
      <c r="I102" s="319"/>
      <c r="J102" s="319" t="s">
        <v>628</v>
      </c>
      <c r="K102" s="316"/>
    </row>
    <row r="103" customFormat="false" ht="5.25" hidden="false" customHeight="true" outlineLevel="0" collapsed="false">
      <c r="B103" s="314"/>
      <c r="C103" s="317"/>
      <c r="D103" s="317"/>
      <c r="E103" s="317"/>
      <c r="F103" s="317"/>
      <c r="G103" s="333"/>
      <c r="H103" s="317"/>
      <c r="I103" s="317"/>
      <c r="J103" s="317"/>
      <c r="K103" s="316"/>
    </row>
    <row r="104" customFormat="false" ht="15" hidden="false" customHeight="true" outlineLevel="0" collapsed="false">
      <c r="B104" s="314"/>
      <c r="C104" s="303" t="s">
        <v>53</v>
      </c>
      <c r="D104" s="322"/>
      <c r="E104" s="322"/>
      <c r="F104" s="324" t="s">
        <v>629</v>
      </c>
      <c r="G104" s="333"/>
      <c r="H104" s="303" t="s">
        <v>668</v>
      </c>
      <c r="I104" s="303" t="s">
        <v>631</v>
      </c>
      <c r="J104" s="303" t="n">
        <v>20</v>
      </c>
      <c r="K104" s="316"/>
    </row>
    <row r="105" customFormat="false" ht="15" hidden="false" customHeight="true" outlineLevel="0" collapsed="false">
      <c r="B105" s="314"/>
      <c r="C105" s="303" t="s">
        <v>632</v>
      </c>
      <c r="D105" s="303"/>
      <c r="E105" s="303"/>
      <c r="F105" s="324" t="s">
        <v>629</v>
      </c>
      <c r="G105" s="303"/>
      <c r="H105" s="303" t="s">
        <v>668</v>
      </c>
      <c r="I105" s="303" t="s">
        <v>631</v>
      </c>
      <c r="J105" s="303" t="n">
        <v>120</v>
      </c>
      <c r="K105" s="316"/>
    </row>
    <row r="106" customFormat="false" ht="15" hidden="false" customHeight="true" outlineLevel="0" collapsed="false">
      <c r="B106" s="325"/>
      <c r="C106" s="303" t="s">
        <v>634</v>
      </c>
      <c r="D106" s="303"/>
      <c r="E106" s="303"/>
      <c r="F106" s="324" t="s">
        <v>635</v>
      </c>
      <c r="G106" s="303"/>
      <c r="H106" s="303" t="s">
        <v>668</v>
      </c>
      <c r="I106" s="303" t="s">
        <v>631</v>
      </c>
      <c r="J106" s="303" t="n">
        <v>50</v>
      </c>
      <c r="K106" s="316"/>
    </row>
    <row r="107" customFormat="false" ht="15" hidden="false" customHeight="true" outlineLevel="0" collapsed="false">
      <c r="B107" s="325"/>
      <c r="C107" s="303" t="s">
        <v>637</v>
      </c>
      <c r="D107" s="303"/>
      <c r="E107" s="303"/>
      <c r="F107" s="324" t="s">
        <v>629</v>
      </c>
      <c r="G107" s="303"/>
      <c r="H107" s="303" t="s">
        <v>668</v>
      </c>
      <c r="I107" s="303" t="s">
        <v>639</v>
      </c>
      <c r="J107" s="303"/>
      <c r="K107" s="316"/>
    </row>
    <row r="108" customFormat="false" ht="15" hidden="false" customHeight="true" outlineLevel="0" collapsed="false">
      <c r="B108" s="325"/>
      <c r="C108" s="303" t="s">
        <v>648</v>
      </c>
      <c r="D108" s="303"/>
      <c r="E108" s="303"/>
      <c r="F108" s="324" t="s">
        <v>635</v>
      </c>
      <c r="G108" s="303"/>
      <c r="H108" s="303" t="s">
        <v>668</v>
      </c>
      <c r="I108" s="303" t="s">
        <v>631</v>
      </c>
      <c r="J108" s="303" t="n">
        <v>50</v>
      </c>
      <c r="K108" s="316"/>
    </row>
    <row r="109" customFormat="false" ht="15" hidden="false" customHeight="true" outlineLevel="0" collapsed="false">
      <c r="B109" s="325"/>
      <c r="C109" s="303" t="s">
        <v>656</v>
      </c>
      <c r="D109" s="303"/>
      <c r="E109" s="303"/>
      <c r="F109" s="324" t="s">
        <v>635</v>
      </c>
      <c r="G109" s="303"/>
      <c r="H109" s="303" t="s">
        <v>668</v>
      </c>
      <c r="I109" s="303" t="s">
        <v>631</v>
      </c>
      <c r="J109" s="303" t="n">
        <v>50</v>
      </c>
      <c r="K109" s="316"/>
    </row>
    <row r="110" customFormat="false" ht="15" hidden="false" customHeight="true" outlineLevel="0" collapsed="false">
      <c r="B110" s="325"/>
      <c r="C110" s="303" t="s">
        <v>654</v>
      </c>
      <c r="D110" s="303"/>
      <c r="E110" s="303"/>
      <c r="F110" s="324" t="s">
        <v>635</v>
      </c>
      <c r="G110" s="303"/>
      <c r="H110" s="303" t="s">
        <v>668</v>
      </c>
      <c r="I110" s="303" t="s">
        <v>631</v>
      </c>
      <c r="J110" s="303" t="n">
        <v>50</v>
      </c>
      <c r="K110" s="316"/>
    </row>
    <row r="111" customFormat="false" ht="15" hidden="false" customHeight="true" outlineLevel="0" collapsed="false">
      <c r="B111" s="325"/>
      <c r="C111" s="303" t="s">
        <v>53</v>
      </c>
      <c r="D111" s="303"/>
      <c r="E111" s="303"/>
      <c r="F111" s="324" t="s">
        <v>629</v>
      </c>
      <c r="G111" s="303"/>
      <c r="H111" s="303" t="s">
        <v>669</v>
      </c>
      <c r="I111" s="303" t="s">
        <v>631</v>
      </c>
      <c r="J111" s="303" t="n">
        <v>20</v>
      </c>
      <c r="K111" s="316"/>
    </row>
    <row r="112" customFormat="false" ht="15" hidden="false" customHeight="true" outlineLevel="0" collapsed="false">
      <c r="B112" s="325"/>
      <c r="C112" s="303" t="s">
        <v>670</v>
      </c>
      <c r="D112" s="303"/>
      <c r="E112" s="303"/>
      <c r="F112" s="324" t="s">
        <v>629</v>
      </c>
      <c r="G112" s="303"/>
      <c r="H112" s="303" t="s">
        <v>671</v>
      </c>
      <c r="I112" s="303" t="s">
        <v>631</v>
      </c>
      <c r="J112" s="303" t="n">
        <v>120</v>
      </c>
      <c r="K112" s="316"/>
    </row>
    <row r="113" customFormat="false" ht="15" hidden="false" customHeight="true" outlineLevel="0" collapsed="false">
      <c r="B113" s="325"/>
      <c r="C113" s="303" t="s">
        <v>38</v>
      </c>
      <c r="D113" s="303"/>
      <c r="E113" s="303"/>
      <c r="F113" s="324" t="s">
        <v>629</v>
      </c>
      <c r="G113" s="303"/>
      <c r="H113" s="303" t="s">
        <v>672</v>
      </c>
      <c r="I113" s="303" t="s">
        <v>663</v>
      </c>
      <c r="J113" s="303"/>
      <c r="K113" s="316"/>
    </row>
    <row r="114" customFormat="false" ht="15" hidden="false" customHeight="true" outlineLevel="0" collapsed="false">
      <c r="B114" s="325"/>
      <c r="C114" s="303" t="s">
        <v>48</v>
      </c>
      <c r="D114" s="303"/>
      <c r="E114" s="303"/>
      <c r="F114" s="324" t="s">
        <v>629</v>
      </c>
      <c r="G114" s="303"/>
      <c r="H114" s="303" t="s">
        <v>673</v>
      </c>
      <c r="I114" s="303" t="s">
        <v>663</v>
      </c>
      <c r="J114" s="303"/>
      <c r="K114" s="316"/>
    </row>
    <row r="115" customFormat="false" ht="15" hidden="false" customHeight="true" outlineLevel="0" collapsed="false">
      <c r="B115" s="325"/>
      <c r="C115" s="303" t="s">
        <v>57</v>
      </c>
      <c r="D115" s="303"/>
      <c r="E115" s="303"/>
      <c r="F115" s="324" t="s">
        <v>629</v>
      </c>
      <c r="G115" s="303"/>
      <c r="H115" s="303" t="s">
        <v>674</v>
      </c>
      <c r="I115" s="303" t="s">
        <v>675</v>
      </c>
      <c r="J115" s="303"/>
      <c r="K115" s="316"/>
    </row>
    <row r="116" customFormat="false" ht="15" hidden="false" customHeight="true" outlineLevel="0" collapsed="false">
      <c r="B116" s="328"/>
      <c r="C116" s="334"/>
      <c r="D116" s="334"/>
      <c r="E116" s="334"/>
      <c r="F116" s="334"/>
      <c r="G116" s="334"/>
      <c r="H116" s="334"/>
      <c r="I116" s="334"/>
      <c r="J116" s="334"/>
      <c r="K116" s="330"/>
    </row>
    <row r="117" customFormat="false" ht="18.75" hidden="false" customHeight="true" outlineLevel="0" collapsed="false">
      <c r="B117" s="299"/>
      <c r="C117" s="296"/>
      <c r="D117" s="296"/>
      <c r="E117" s="296"/>
      <c r="F117" s="335"/>
      <c r="G117" s="296"/>
      <c r="H117" s="296"/>
      <c r="I117" s="296"/>
      <c r="J117" s="296"/>
      <c r="K117" s="299"/>
    </row>
    <row r="118" customFormat="false" ht="18.75" hidden="false" customHeight="true" outlineLevel="0" collapsed="false">
      <c r="B118" s="310"/>
      <c r="C118" s="310"/>
      <c r="D118" s="310"/>
      <c r="E118" s="310"/>
      <c r="F118" s="310"/>
      <c r="G118" s="310"/>
      <c r="H118" s="310"/>
      <c r="I118" s="310"/>
      <c r="J118" s="310"/>
      <c r="K118" s="310"/>
    </row>
    <row r="119" customFormat="false" ht="7.5" hidden="false" customHeight="true" outlineLevel="0" collapsed="false">
      <c r="B119" s="336"/>
      <c r="C119" s="337"/>
      <c r="D119" s="337"/>
      <c r="E119" s="337"/>
      <c r="F119" s="337"/>
      <c r="G119" s="337"/>
      <c r="H119" s="337"/>
      <c r="I119" s="337"/>
      <c r="J119" s="337"/>
      <c r="K119" s="338"/>
    </row>
    <row r="120" customFormat="false" ht="45" hidden="false" customHeight="true" outlineLevel="0" collapsed="false">
      <c r="B120" s="339"/>
      <c r="C120" s="290" t="s">
        <v>676</v>
      </c>
      <c r="D120" s="290"/>
      <c r="E120" s="290"/>
      <c r="F120" s="290"/>
      <c r="G120" s="290"/>
      <c r="H120" s="290"/>
      <c r="I120" s="290"/>
      <c r="J120" s="290"/>
      <c r="K120" s="340"/>
    </row>
    <row r="121" customFormat="false" ht="17.25" hidden="false" customHeight="true" outlineLevel="0" collapsed="false">
      <c r="B121" s="341"/>
      <c r="C121" s="317" t="s">
        <v>623</v>
      </c>
      <c r="D121" s="317"/>
      <c r="E121" s="317"/>
      <c r="F121" s="317" t="s">
        <v>624</v>
      </c>
      <c r="G121" s="318"/>
      <c r="H121" s="317" t="s">
        <v>132</v>
      </c>
      <c r="I121" s="317" t="s">
        <v>57</v>
      </c>
      <c r="J121" s="317" t="s">
        <v>625</v>
      </c>
      <c r="K121" s="342"/>
    </row>
    <row r="122" customFormat="false" ht="17.25" hidden="false" customHeight="true" outlineLevel="0" collapsed="false">
      <c r="B122" s="341"/>
      <c r="C122" s="319" t="s">
        <v>626</v>
      </c>
      <c r="D122" s="319"/>
      <c r="E122" s="319"/>
      <c r="F122" s="320" t="s">
        <v>627</v>
      </c>
      <c r="G122" s="321"/>
      <c r="H122" s="319"/>
      <c r="I122" s="319"/>
      <c r="J122" s="319" t="s">
        <v>628</v>
      </c>
      <c r="K122" s="342"/>
    </row>
    <row r="123" customFormat="false" ht="5.25" hidden="false" customHeight="true" outlineLevel="0" collapsed="false">
      <c r="B123" s="343"/>
      <c r="C123" s="322"/>
      <c r="D123" s="322"/>
      <c r="E123" s="322"/>
      <c r="F123" s="322"/>
      <c r="G123" s="303"/>
      <c r="H123" s="322"/>
      <c r="I123" s="322"/>
      <c r="J123" s="322"/>
      <c r="K123" s="344"/>
    </row>
    <row r="124" customFormat="false" ht="15" hidden="false" customHeight="true" outlineLevel="0" collapsed="false">
      <c r="B124" s="343"/>
      <c r="C124" s="303" t="s">
        <v>632</v>
      </c>
      <c r="D124" s="322"/>
      <c r="E124" s="322"/>
      <c r="F124" s="324" t="s">
        <v>629</v>
      </c>
      <c r="G124" s="303"/>
      <c r="H124" s="303" t="s">
        <v>668</v>
      </c>
      <c r="I124" s="303" t="s">
        <v>631</v>
      </c>
      <c r="J124" s="303" t="n">
        <v>120</v>
      </c>
      <c r="K124" s="345"/>
    </row>
    <row r="125" customFormat="false" ht="15" hidden="false" customHeight="true" outlineLevel="0" collapsed="false">
      <c r="B125" s="343"/>
      <c r="C125" s="303" t="s">
        <v>677</v>
      </c>
      <c r="D125" s="303"/>
      <c r="E125" s="303"/>
      <c r="F125" s="324" t="s">
        <v>629</v>
      </c>
      <c r="G125" s="303"/>
      <c r="H125" s="303" t="s">
        <v>678</v>
      </c>
      <c r="I125" s="303" t="s">
        <v>631</v>
      </c>
      <c r="J125" s="303" t="s">
        <v>679</v>
      </c>
      <c r="K125" s="345"/>
    </row>
    <row r="126" customFormat="false" ht="15" hidden="false" customHeight="true" outlineLevel="0" collapsed="false">
      <c r="B126" s="343"/>
      <c r="C126" s="303" t="s">
        <v>578</v>
      </c>
      <c r="D126" s="303"/>
      <c r="E126" s="303"/>
      <c r="F126" s="324" t="s">
        <v>629</v>
      </c>
      <c r="G126" s="303"/>
      <c r="H126" s="303" t="s">
        <v>680</v>
      </c>
      <c r="I126" s="303" t="s">
        <v>631</v>
      </c>
      <c r="J126" s="303" t="s">
        <v>679</v>
      </c>
      <c r="K126" s="345"/>
    </row>
    <row r="127" customFormat="false" ht="15" hidden="false" customHeight="true" outlineLevel="0" collapsed="false">
      <c r="B127" s="343"/>
      <c r="C127" s="303" t="s">
        <v>640</v>
      </c>
      <c r="D127" s="303"/>
      <c r="E127" s="303"/>
      <c r="F127" s="324" t="s">
        <v>635</v>
      </c>
      <c r="G127" s="303"/>
      <c r="H127" s="303" t="s">
        <v>641</v>
      </c>
      <c r="I127" s="303" t="s">
        <v>631</v>
      </c>
      <c r="J127" s="303" t="n">
        <v>15</v>
      </c>
      <c r="K127" s="345"/>
    </row>
    <row r="128" customFormat="false" ht="15" hidden="false" customHeight="true" outlineLevel="0" collapsed="false">
      <c r="B128" s="343"/>
      <c r="C128" s="326" t="s">
        <v>642</v>
      </c>
      <c r="D128" s="326"/>
      <c r="E128" s="326"/>
      <c r="F128" s="327" t="s">
        <v>635</v>
      </c>
      <c r="G128" s="326"/>
      <c r="H128" s="326" t="s">
        <v>643</v>
      </c>
      <c r="I128" s="326" t="s">
        <v>631</v>
      </c>
      <c r="J128" s="326" t="n">
        <v>15</v>
      </c>
      <c r="K128" s="345"/>
    </row>
    <row r="129" customFormat="false" ht="15" hidden="false" customHeight="true" outlineLevel="0" collapsed="false">
      <c r="B129" s="343"/>
      <c r="C129" s="326" t="s">
        <v>644</v>
      </c>
      <c r="D129" s="326"/>
      <c r="E129" s="326"/>
      <c r="F129" s="327" t="s">
        <v>635</v>
      </c>
      <c r="G129" s="326"/>
      <c r="H129" s="326" t="s">
        <v>645</v>
      </c>
      <c r="I129" s="326" t="s">
        <v>631</v>
      </c>
      <c r="J129" s="326" t="n">
        <v>20</v>
      </c>
      <c r="K129" s="345"/>
    </row>
    <row r="130" customFormat="false" ht="15" hidden="false" customHeight="true" outlineLevel="0" collapsed="false">
      <c r="B130" s="343"/>
      <c r="C130" s="326" t="s">
        <v>646</v>
      </c>
      <c r="D130" s="326"/>
      <c r="E130" s="326"/>
      <c r="F130" s="327" t="s">
        <v>635</v>
      </c>
      <c r="G130" s="326"/>
      <c r="H130" s="326" t="s">
        <v>647</v>
      </c>
      <c r="I130" s="326" t="s">
        <v>631</v>
      </c>
      <c r="J130" s="326" t="n">
        <v>20</v>
      </c>
      <c r="K130" s="345"/>
    </row>
    <row r="131" customFormat="false" ht="15" hidden="false" customHeight="true" outlineLevel="0" collapsed="false">
      <c r="B131" s="343"/>
      <c r="C131" s="303" t="s">
        <v>634</v>
      </c>
      <c r="D131" s="303"/>
      <c r="E131" s="303"/>
      <c r="F131" s="324" t="s">
        <v>635</v>
      </c>
      <c r="G131" s="303"/>
      <c r="H131" s="303" t="s">
        <v>668</v>
      </c>
      <c r="I131" s="303" t="s">
        <v>631</v>
      </c>
      <c r="J131" s="303" t="n">
        <v>50</v>
      </c>
      <c r="K131" s="345"/>
    </row>
    <row r="132" customFormat="false" ht="15" hidden="false" customHeight="true" outlineLevel="0" collapsed="false">
      <c r="B132" s="343"/>
      <c r="C132" s="303" t="s">
        <v>648</v>
      </c>
      <c r="D132" s="303"/>
      <c r="E132" s="303"/>
      <c r="F132" s="324" t="s">
        <v>635</v>
      </c>
      <c r="G132" s="303"/>
      <c r="H132" s="303" t="s">
        <v>668</v>
      </c>
      <c r="I132" s="303" t="s">
        <v>631</v>
      </c>
      <c r="J132" s="303" t="n">
        <v>50</v>
      </c>
      <c r="K132" s="345"/>
    </row>
    <row r="133" customFormat="false" ht="15" hidden="false" customHeight="true" outlineLevel="0" collapsed="false">
      <c r="B133" s="343"/>
      <c r="C133" s="303" t="s">
        <v>654</v>
      </c>
      <c r="D133" s="303"/>
      <c r="E133" s="303"/>
      <c r="F133" s="324" t="s">
        <v>635</v>
      </c>
      <c r="G133" s="303"/>
      <c r="H133" s="303" t="s">
        <v>668</v>
      </c>
      <c r="I133" s="303" t="s">
        <v>631</v>
      </c>
      <c r="J133" s="303" t="n">
        <v>50</v>
      </c>
      <c r="K133" s="345"/>
    </row>
    <row r="134" customFormat="false" ht="15" hidden="false" customHeight="true" outlineLevel="0" collapsed="false">
      <c r="B134" s="343"/>
      <c r="C134" s="303" t="s">
        <v>656</v>
      </c>
      <c r="D134" s="303"/>
      <c r="E134" s="303"/>
      <c r="F134" s="324" t="s">
        <v>635</v>
      </c>
      <c r="G134" s="303"/>
      <c r="H134" s="303" t="s">
        <v>668</v>
      </c>
      <c r="I134" s="303" t="s">
        <v>631</v>
      </c>
      <c r="J134" s="303" t="n">
        <v>50</v>
      </c>
      <c r="K134" s="345"/>
    </row>
    <row r="135" customFormat="false" ht="15" hidden="false" customHeight="true" outlineLevel="0" collapsed="false">
      <c r="B135" s="343"/>
      <c r="C135" s="303" t="s">
        <v>137</v>
      </c>
      <c r="D135" s="303"/>
      <c r="E135" s="303"/>
      <c r="F135" s="324" t="s">
        <v>635</v>
      </c>
      <c r="G135" s="303"/>
      <c r="H135" s="303" t="s">
        <v>681</v>
      </c>
      <c r="I135" s="303" t="s">
        <v>631</v>
      </c>
      <c r="J135" s="303" t="n">
        <v>255</v>
      </c>
      <c r="K135" s="345"/>
    </row>
    <row r="136" customFormat="false" ht="15" hidden="false" customHeight="true" outlineLevel="0" collapsed="false">
      <c r="B136" s="343"/>
      <c r="C136" s="303" t="s">
        <v>658</v>
      </c>
      <c r="D136" s="303"/>
      <c r="E136" s="303"/>
      <c r="F136" s="324" t="s">
        <v>629</v>
      </c>
      <c r="G136" s="303"/>
      <c r="H136" s="303" t="s">
        <v>682</v>
      </c>
      <c r="I136" s="303" t="s">
        <v>660</v>
      </c>
      <c r="J136" s="303"/>
      <c r="K136" s="345"/>
    </row>
    <row r="137" customFormat="false" ht="15" hidden="false" customHeight="true" outlineLevel="0" collapsed="false">
      <c r="B137" s="343"/>
      <c r="C137" s="303" t="s">
        <v>661</v>
      </c>
      <c r="D137" s="303"/>
      <c r="E137" s="303"/>
      <c r="F137" s="324" t="s">
        <v>629</v>
      </c>
      <c r="G137" s="303"/>
      <c r="H137" s="303" t="s">
        <v>683</v>
      </c>
      <c r="I137" s="303" t="s">
        <v>663</v>
      </c>
      <c r="J137" s="303"/>
      <c r="K137" s="345"/>
    </row>
    <row r="138" customFormat="false" ht="15" hidden="false" customHeight="true" outlineLevel="0" collapsed="false">
      <c r="B138" s="343"/>
      <c r="C138" s="303" t="s">
        <v>664</v>
      </c>
      <c r="D138" s="303"/>
      <c r="E138" s="303"/>
      <c r="F138" s="324" t="s">
        <v>629</v>
      </c>
      <c r="G138" s="303"/>
      <c r="H138" s="303" t="s">
        <v>664</v>
      </c>
      <c r="I138" s="303" t="s">
        <v>663</v>
      </c>
      <c r="J138" s="303"/>
      <c r="K138" s="345"/>
    </row>
    <row r="139" customFormat="false" ht="15" hidden="false" customHeight="true" outlineLevel="0" collapsed="false">
      <c r="B139" s="343"/>
      <c r="C139" s="303" t="s">
        <v>38</v>
      </c>
      <c r="D139" s="303"/>
      <c r="E139" s="303"/>
      <c r="F139" s="324" t="s">
        <v>629</v>
      </c>
      <c r="G139" s="303"/>
      <c r="H139" s="303" t="s">
        <v>684</v>
      </c>
      <c r="I139" s="303" t="s">
        <v>663</v>
      </c>
      <c r="J139" s="303"/>
      <c r="K139" s="345"/>
    </row>
    <row r="140" customFormat="false" ht="15" hidden="false" customHeight="true" outlineLevel="0" collapsed="false">
      <c r="B140" s="343"/>
      <c r="C140" s="303" t="s">
        <v>685</v>
      </c>
      <c r="D140" s="303"/>
      <c r="E140" s="303"/>
      <c r="F140" s="324" t="s">
        <v>629</v>
      </c>
      <c r="G140" s="303"/>
      <c r="H140" s="303" t="s">
        <v>686</v>
      </c>
      <c r="I140" s="303" t="s">
        <v>663</v>
      </c>
      <c r="J140" s="303"/>
      <c r="K140" s="345"/>
    </row>
    <row r="141" customFormat="false" ht="15" hidden="false" customHeight="true" outlineLevel="0" collapsed="false">
      <c r="B141" s="346"/>
      <c r="C141" s="347"/>
      <c r="D141" s="347"/>
      <c r="E141" s="347"/>
      <c r="F141" s="347"/>
      <c r="G141" s="347"/>
      <c r="H141" s="347"/>
      <c r="I141" s="347"/>
      <c r="J141" s="347"/>
      <c r="K141" s="348"/>
    </row>
    <row r="142" customFormat="false" ht="18.75" hidden="false" customHeight="true" outlineLevel="0" collapsed="false">
      <c r="B142" s="296"/>
      <c r="C142" s="296"/>
      <c r="D142" s="296"/>
      <c r="E142" s="296"/>
      <c r="F142" s="335"/>
      <c r="G142" s="296"/>
      <c r="H142" s="296"/>
      <c r="I142" s="296"/>
      <c r="J142" s="296"/>
      <c r="K142" s="296"/>
    </row>
    <row r="143" customFormat="false" ht="18.75" hidden="false" customHeight="true" outlineLevel="0" collapsed="false">
      <c r="B143" s="310"/>
      <c r="C143" s="310"/>
      <c r="D143" s="310"/>
      <c r="E143" s="310"/>
      <c r="F143" s="310"/>
      <c r="G143" s="310"/>
      <c r="H143" s="310"/>
      <c r="I143" s="310"/>
      <c r="J143" s="310"/>
      <c r="K143" s="310"/>
    </row>
    <row r="144" customFormat="false" ht="7.5" hidden="false" customHeight="true" outlineLevel="0" collapsed="false">
      <c r="B144" s="311"/>
      <c r="C144" s="312"/>
      <c r="D144" s="312"/>
      <c r="E144" s="312"/>
      <c r="F144" s="312"/>
      <c r="G144" s="312"/>
      <c r="H144" s="312"/>
      <c r="I144" s="312"/>
      <c r="J144" s="312"/>
      <c r="K144" s="313"/>
    </row>
    <row r="145" customFormat="false" ht="45" hidden="false" customHeight="true" outlineLevel="0" collapsed="false">
      <c r="B145" s="314"/>
      <c r="C145" s="315" t="s">
        <v>687</v>
      </c>
      <c r="D145" s="315"/>
      <c r="E145" s="315"/>
      <c r="F145" s="315"/>
      <c r="G145" s="315"/>
      <c r="H145" s="315"/>
      <c r="I145" s="315"/>
      <c r="J145" s="315"/>
      <c r="K145" s="316"/>
    </row>
    <row r="146" customFormat="false" ht="17.25" hidden="false" customHeight="true" outlineLevel="0" collapsed="false">
      <c r="B146" s="314"/>
      <c r="C146" s="317" t="s">
        <v>623</v>
      </c>
      <c r="D146" s="317"/>
      <c r="E146" s="317"/>
      <c r="F146" s="317" t="s">
        <v>624</v>
      </c>
      <c r="G146" s="318"/>
      <c r="H146" s="317" t="s">
        <v>132</v>
      </c>
      <c r="I146" s="317" t="s">
        <v>57</v>
      </c>
      <c r="J146" s="317" t="s">
        <v>625</v>
      </c>
      <c r="K146" s="316"/>
    </row>
    <row r="147" customFormat="false" ht="17.25" hidden="false" customHeight="true" outlineLevel="0" collapsed="false">
      <c r="B147" s="314"/>
      <c r="C147" s="319" t="s">
        <v>626</v>
      </c>
      <c r="D147" s="319"/>
      <c r="E147" s="319"/>
      <c r="F147" s="320" t="s">
        <v>627</v>
      </c>
      <c r="G147" s="321"/>
      <c r="H147" s="319"/>
      <c r="I147" s="319"/>
      <c r="J147" s="319" t="s">
        <v>628</v>
      </c>
      <c r="K147" s="316"/>
    </row>
    <row r="148" customFormat="false" ht="5.25" hidden="false" customHeight="true" outlineLevel="0" collapsed="false">
      <c r="B148" s="325"/>
      <c r="C148" s="322"/>
      <c r="D148" s="322"/>
      <c r="E148" s="322"/>
      <c r="F148" s="322"/>
      <c r="G148" s="323"/>
      <c r="H148" s="322"/>
      <c r="I148" s="322"/>
      <c r="J148" s="322"/>
      <c r="K148" s="345"/>
    </row>
    <row r="149" customFormat="false" ht="15" hidden="false" customHeight="true" outlineLevel="0" collapsed="false">
      <c r="B149" s="325"/>
      <c r="C149" s="349" t="s">
        <v>632</v>
      </c>
      <c r="D149" s="303"/>
      <c r="E149" s="303"/>
      <c r="F149" s="350" t="s">
        <v>629</v>
      </c>
      <c r="G149" s="303"/>
      <c r="H149" s="349" t="s">
        <v>668</v>
      </c>
      <c r="I149" s="349" t="s">
        <v>631</v>
      </c>
      <c r="J149" s="349" t="n">
        <v>120</v>
      </c>
      <c r="K149" s="345"/>
    </row>
    <row r="150" customFormat="false" ht="15" hidden="false" customHeight="true" outlineLevel="0" collapsed="false">
      <c r="B150" s="325"/>
      <c r="C150" s="349" t="s">
        <v>677</v>
      </c>
      <c r="D150" s="303"/>
      <c r="E150" s="303"/>
      <c r="F150" s="350" t="s">
        <v>629</v>
      </c>
      <c r="G150" s="303"/>
      <c r="H150" s="349" t="s">
        <v>688</v>
      </c>
      <c r="I150" s="349" t="s">
        <v>631</v>
      </c>
      <c r="J150" s="349" t="s">
        <v>679</v>
      </c>
      <c r="K150" s="345"/>
    </row>
    <row r="151" customFormat="false" ht="15" hidden="false" customHeight="true" outlineLevel="0" collapsed="false">
      <c r="B151" s="325"/>
      <c r="C151" s="349" t="s">
        <v>578</v>
      </c>
      <c r="D151" s="303"/>
      <c r="E151" s="303"/>
      <c r="F151" s="350" t="s">
        <v>629</v>
      </c>
      <c r="G151" s="303"/>
      <c r="H151" s="349" t="s">
        <v>689</v>
      </c>
      <c r="I151" s="349" t="s">
        <v>631</v>
      </c>
      <c r="J151" s="349" t="s">
        <v>679</v>
      </c>
      <c r="K151" s="345"/>
    </row>
    <row r="152" customFormat="false" ht="15" hidden="false" customHeight="true" outlineLevel="0" collapsed="false">
      <c r="B152" s="325"/>
      <c r="C152" s="349" t="s">
        <v>634</v>
      </c>
      <c r="D152" s="303"/>
      <c r="E152" s="303"/>
      <c r="F152" s="350" t="s">
        <v>635</v>
      </c>
      <c r="G152" s="303"/>
      <c r="H152" s="349" t="s">
        <v>668</v>
      </c>
      <c r="I152" s="349" t="s">
        <v>631</v>
      </c>
      <c r="J152" s="349" t="n">
        <v>50</v>
      </c>
      <c r="K152" s="345"/>
    </row>
    <row r="153" customFormat="false" ht="15" hidden="false" customHeight="true" outlineLevel="0" collapsed="false">
      <c r="B153" s="325"/>
      <c r="C153" s="349" t="s">
        <v>637</v>
      </c>
      <c r="D153" s="303"/>
      <c r="E153" s="303"/>
      <c r="F153" s="350" t="s">
        <v>629</v>
      </c>
      <c r="G153" s="303"/>
      <c r="H153" s="349" t="s">
        <v>668</v>
      </c>
      <c r="I153" s="349" t="s">
        <v>639</v>
      </c>
      <c r="J153" s="349"/>
      <c r="K153" s="345"/>
    </row>
    <row r="154" customFormat="false" ht="15" hidden="false" customHeight="true" outlineLevel="0" collapsed="false">
      <c r="B154" s="325"/>
      <c r="C154" s="349" t="s">
        <v>648</v>
      </c>
      <c r="D154" s="303"/>
      <c r="E154" s="303"/>
      <c r="F154" s="350" t="s">
        <v>635</v>
      </c>
      <c r="G154" s="303"/>
      <c r="H154" s="349" t="s">
        <v>668</v>
      </c>
      <c r="I154" s="349" t="s">
        <v>631</v>
      </c>
      <c r="J154" s="349" t="n">
        <v>50</v>
      </c>
      <c r="K154" s="345"/>
    </row>
    <row r="155" customFormat="false" ht="15" hidden="false" customHeight="true" outlineLevel="0" collapsed="false">
      <c r="B155" s="325"/>
      <c r="C155" s="349" t="s">
        <v>656</v>
      </c>
      <c r="D155" s="303"/>
      <c r="E155" s="303"/>
      <c r="F155" s="350" t="s">
        <v>635</v>
      </c>
      <c r="G155" s="303"/>
      <c r="H155" s="349" t="s">
        <v>668</v>
      </c>
      <c r="I155" s="349" t="s">
        <v>631</v>
      </c>
      <c r="J155" s="349" t="n">
        <v>50</v>
      </c>
      <c r="K155" s="345"/>
    </row>
    <row r="156" customFormat="false" ht="15" hidden="false" customHeight="true" outlineLevel="0" collapsed="false">
      <c r="B156" s="325"/>
      <c r="C156" s="349" t="s">
        <v>654</v>
      </c>
      <c r="D156" s="303"/>
      <c r="E156" s="303"/>
      <c r="F156" s="350" t="s">
        <v>635</v>
      </c>
      <c r="G156" s="303"/>
      <c r="H156" s="349" t="s">
        <v>668</v>
      </c>
      <c r="I156" s="349" t="s">
        <v>631</v>
      </c>
      <c r="J156" s="349" t="n">
        <v>50</v>
      </c>
      <c r="K156" s="345"/>
    </row>
    <row r="157" customFormat="false" ht="15" hidden="false" customHeight="true" outlineLevel="0" collapsed="false">
      <c r="B157" s="325"/>
      <c r="C157" s="349" t="s">
        <v>116</v>
      </c>
      <c r="D157" s="303"/>
      <c r="E157" s="303"/>
      <c r="F157" s="350" t="s">
        <v>629</v>
      </c>
      <c r="G157" s="303"/>
      <c r="H157" s="349" t="s">
        <v>690</v>
      </c>
      <c r="I157" s="349" t="s">
        <v>631</v>
      </c>
      <c r="J157" s="349" t="s">
        <v>691</v>
      </c>
      <c r="K157" s="345"/>
    </row>
    <row r="158" customFormat="false" ht="15" hidden="false" customHeight="true" outlineLevel="0" collapsed="false">
      <c r="B158" s="325"/>
      <c r="C158" s="349" t="s">
        <v>692</v>
      </c>
      <c r="D158" s="303"/>
      <c r="E158" s="303"/>
      <c r="F158" s="350" t="s">
        <v>629</v>
      </c>
      <c r="G158" s="303"/>
      <c r="H158" s="349" t="s">
        <v>693</v>
      </c>
      <c r="I158" s="349" t="s">
        <v>663</v>
      </c>
      <c r="J158" s="349"/>
      <c r="K158" s="345"/>
    </row>
    <row r="159" customFormat="false" ht="15" hidden="false" customHeight="true" outlineLevel="0" collapsed="false">
      <c r="B159" s="351"/>
      <c r="C159" s="334"/>
      <c r="D159" s="334"/>
      <c r="E159" s="334"/>
      <c r="F159" s="334"/>
      <c r="G159" s="334"/>
      <c r="H159" s="334"/>
      <c r="I159" s="334"/>
      <c r="J159" s="334"/>
      <c r="K159" s="352"/>
    </row>
    <row r="160" customFormat="false" ht="18.75" hidden="false" customHeight="true" outlineLevel="0" collapsed="false">
      <c r="B160" s="296"/>
      <c r="C160" s="303"/>
      <c r="D160" s="303"/>
      <c r="E160" s="303"/>
      <c r="F160" s="324"/>
      <c r="G160" s="303"/>
      <c r="H160" s="303"/>
      <c r="I160" s="303"/>
      <c r="J160" s="303"/>
      <c r="K160" s="296"/>
    </row>
    <row r="161" customFormat="false" ht="18.75" hidden="false" customHeight="true" outlineLevel="0" collapsed="false">
      <c r="B161" s="310"/>
      <c r="C161" s="310"/>
      <c r="D161" s="310"/>
      <c r="E161" s="310"/>
      <c r="F161" s="310"/>
      <c r="G161" s="310"/>
      <c r="H161" s="310"/>
      <c r="I161" s="310"/>
      <c r="J161" s="310"/>
      <c r="K161" s="310"/>
    </row>
    <row r="162" customFormat="false" ht="7.5" hidden="false" customHeight="true" outlineLevel="0" collapsed="false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customFormat="false" ht="45" hidden="false" customHeight="true" outlineLevel="0" collapsed="false">
      <c r="B163" s="289"/>
      <c r="C163" s="290" t="s">
        <v>694</v>
      </c>
      <c r="D163" s="290"/>
      <c r="E163" s="290"/>
      <c r="F163" s="290"/>
      <c r="G163" s="290"/>
      <c r="H163" s="290"/>
      <c r="I163" s="290"/>
      <c r="J163" s="290"/>
      <c r="K163" s="291"/>
    </row>
    <row r="164" customFormat="false" ht="17.25" hidden="false" customHeight="true" outlineLevel="0" collapsed="false">
      <c r="B164" s="289"/>
      <c r="C164" s="317" t="s">
        <v>623</v>
      </c>
      <c r="D164" s="317"/>
      <c r="E164" s="317"/>
      <c r="F164" s="317" t="s">
        <v>624</v>
      </c>
      <c r="G164" s="353"/>
      <c r="H164" s="354" t="s">
        <v>132</v>
      </c>
      <c r="I164" s="354" t="s">
        <v>57</v>
      </c>
      <c r="J164" s="317" t="s">
        <v>625</v>
      </c>
      <c r="K164" s="291"/>
    </row>
    <row r="165" customFormat="false" ht="17.25" hidden="false" customHeight="true" outlineLevel="0" collapsed="false">
      <c r="B165" s="292"/>
      <c r="C165" s="319" t="s">
        <v>626</v>
      </c>
      <c r="D165" s="319"/>
      <c r="E165" s="319"/>
      <c r="F165" s="320" t="s">
        <v>627</v>
      </c>
      <c r="G165" s="355"/>
      <c r="H165" s="356"/>
      <c r="I165" s="356"/>
      <c r="J165" s="319" t="s">
        <v>628</v>
      </c>
      <c r="K165" s="294"/>
    </row>
    <row r="166" customFormat="false" ht="5.25" hidden="false" customHeight="true" outlineLevel="0" collapsed="false">
      <c r="B166" s="325"/>
      <c r="C166" s="322"/>
      <c r="D166" s="322"/>
      <c r="E166" s="322"/>
      <c r="F166" s="322"/>
      <c r="G166" s="323"/>
      <c r="H166" s="322"/>
      <c r="I166" s="322"/>
      <c r="J166" s="322"/>
      <c r="K166" s="345"/>
    </row>
    <row r="167" customFormat="false" ht="15" hidden="false" customHeight="true" outlineLevel="0" collapsed="false">
      <c r="B167" s="325"/>
      <c r="C167" s="303" t="s">
        <v>632</v>
      </c>
      <c r="D167" s="303"/>
      <c r="E167" s="303"/>
      <c r="F167" s="324" t="s">
        <v>629</v>
      </c>
      <c r="G167" s="303"/>
      <c r="H167" s="303" t="s">
        <v>668</v>
      </c>
      <c r="I167" s="303" t="s">
        <v>631</v>
      </c>
      <c r="J167" s="303" t="n">
        <v>120</v>
      </c>
      <c r="K167" s="345"/>
    </row>
    <row r="168" customFormat="false" ht="15" hidden="false" customHeight="true" outlineLevel="0" collapsed="false">
      <c r="B168" s="325"/>
      <c r="C168" s="303" t="s">
        <v>677</v>
      </c>
      <c r="D168" s="303"/>
      <c r="E168" s="303"/>
      <c r="F168" s="324" t="s">
        <v>629</v>
      </c>
      <c r="G168" s="303"/>
      <c r="H168" s="303" t="s">
        <v>678</v>
      </c>
      <c r="I168" s="303" t="s">
        <v>631</v>
      </c>
      <c r="J168" s="303" t="s">
        <v>679</v>
      </c>
      <c r="K168" s="345"/>
    </row>
    <row r="169" customFormat="false" ht="15" hidden="false" customHeight="true" outlineLevel="0" collapsed="false">
      <c r="B169" s="325"/>
      <c r="C169" s="303" t="s">
        <v>578</v>
      </c>
      <c r="D169" s="303"/>
      <c r="E169" s="303"/>
      <c r="F169" s="324" t="s">
        <v>629</v>
      </c>
      <c r="G169" s="303"/>
      <c r="H169" s="303" t="s">
        <v>695</v>
      </c>
      <c r="I169" s="303" t="s">
        <v>631</v>
      </c>
      <c r="J169" s="303" t="s">
        <v>679</v>
      </c>
      <c r="K169" s="345"/>
    </row>
    <row r="170" customFormat="false" ht="15" hidden="false" customHeight="true" outlineLevel="0" collapsed="false">
      <c r="B170" s="325"/>
      <c r="C170" s="303" t="s">
        <v>634</v>
      </c>
      <c r="D170" s="303"/>
      <c r="E170" s="303"/>
      <c r="F170" s="324" t="s">
        <v>635</v>
      </c>
      <c r="G170" s="303"/>
      <c r="H170" s="303" t="s">
        <v>695</v>
      </c>
      <c r="I170" s="303" t="s">
        <v>631</v>
      </c>
      <c r="J170" s="303" t="n">
        <v>50</v>
      </c>
      <c r="K170" s="345"/>
    </row>
    <row r="171" customFormat="false" ht="15" hidden="false" customHeight="true" outlineLevel="0" collapsed="false">
      <c r="B171" s="325"/>
      <c r="C171" s="303" t="s">
        <v>637</v>
      </c>
      <c r="D171" s="303"/>
      <c r="E171" s="303"/>
      <c r="F171" s="324" t="s">
        <v>629</v>
      </c>
      <c r="G171" s="303"/>
      <c r="H171" s="303" t="s">
        <v>695</v>
      </c>
      <c r="I171" s="303" t="s">
        <v>639</v>
      </c>
      <c r="J171" s="303"/>
      <c r="K171" s="345"/>
    </row>
    <row r="172" customFormat="false" ht="15" hidden="false" customHeight="true" outlineLevel="0" collapsed="false">
      <c r="B172" s="325"/>
      <c r="C172" s="303" t="s">
        <v>648</v>
      </c>
      <c r="D172" s="303"/>
      <c r="E172" s="303"/>
      <c r="F172" s="324" t="s">
        <v>635</v>
      </c>
      <c r="G172" s="303"/>
      <c r="H172" s="303" t="s">
        <v>695</v>
      </c>
      <c r="I172" s="303" t="s">
        <v>631</v>
      </c>
      <c r="J172" s="303" t="n">
        <v>50</v>
      </c>
      <c r="K172" s="345"/>
    </row>
    <row r="173" customFormat="false" ht="15" hidden="false" customHeight="true" outlineLevel="0" collapsed="false">
      <c r="B173" s="325"/>
      <c r="C173" s="303" t="s">
        <v>656</v>
      </c>
      <c r="D173" s="303"/>
      <c r="E173" s="303"/>
      <c r="F173" s="324" t="s">
        <v>635</v>
      </c>
      <c r="G173" s="303"/>
      <c r="H173" s="303" t="s">
        <v>695</v>
      </c>
      <c r="I173" s="303" t="s">
        <v>631</v>
      </c>
      <c r="J173" s="303" t="n">
        <v>50</v>
      </c>
      <c r="K173" s="345"/>
    </row>
    <row r="174" customFormat="false" ht="15" hidden="false" customHeight="true" outlineLevel="0" collapsed="false">
      <c r="B174" s="325"/>
      <c r="C174" s="303" t="s">
        <v>654</v>
      </c>
      <c r="D174" s="303"/>
      <c r="E174" s="303"/>
      <c r="F174" s="324" t="s">
        <v>635</v>
      </c>
      <c r="G174" s="303"/>
      <c r="H174" s="303" t="s">
        <v>695</v>
      </c>
      <c r="I174" s="303" t="s">
        <v>631</v>
      </c>
      <c r="J174" s="303" t="n">
        <v>50</v>
      </c>
      <c r="K174" s="345"/>
    </row>
    <row r="175" customFormat="false" ht="15" hidden="false" customHeight="true" outlineLevel="0" collapsed="false">
      <c r="B175" s="325"/>
      <c r="C175" s="303" t="s">
        <v>131</v>
      </c>
      <c r="D175" s="303"/>
      <c r="E175" s="303"/>
      <c r="F175" s="324" t="s">
        <v>629</v>
      </c>
      <c r="G175" s="303"/>
      <c r="H175" s="303" t="s">
        <v>696</v>
      </c>
      <c r="I175" s="303" t="s">
        <v>697</v>
      </c>
      <c r="J175" s="303"/>
      <c r="K175" s="345"/>
    </row>
    <row r="176" customFormat="false" ht="15" hidden="false" customHeight="true" outlineLevel="0" collapsed="false">
      <c r="B176" s="325"/>
      <c r="C176" s="303" t="s">
        <v>57</v>
      </c>
      <c r="D176" s="303"/>
      <c r="E176" s="303"/>
      <c r="F176" s="324" t="s">
        <v>629</v>
      </c>
      <c r="G176" s="303"/>
      <c r="H176" s="303" t="s">
        <v>698</v>
      </c>
      <c r="I176" s="303" t="s">
        <v>699</v>
      </c>
      <c r="J176" s="303" t="n">
        <v>1</v>
      </c>
      <c r="K176" s="345"/>
    </row>
    <row r="177" customFormat="false" ht="15" hidden="false" customHeight="true" outlineLevel="0" collapsed="false">
      <c r="B177" s="325"/>
      <c r="C177" s="303" t="s">
        <v>53</v>
      </c>
      <c r="D177" s="303"/>
      <c r="E177" s="303"/>
      <c r="F177" s="324" t="s">
        <v>629</v>
      </c>
      <c r="G177" s="303"/>
      <c r="H177" s="303" t="s">
        <v>700</v>
      </c>
      <c r="I177" s="303" t="s">
        <v>631</v>
      </c>
      <c r="J177" s="303" t="n">
        <v>20</v>
      </c>
      <c r="K177" s="345"/>
    </row>
    <row r="178" customFormat="false" ht="15" hidden="false" customHeight="true" outlineLevel="0" collapsed="false">
      <c r="B178" s="325"/>
      <c r="C178" s="303" t="s">
        <v>132</v>
      </c>
      <c r="D178" s="303"/>
      <c r="E178" s="303"/>
      <c r="F178" s="324" t="s">
        <v>629</v>
      </c>
      <c r="G178" s="303"/>
      <c r="H178" s="303" t="s">
        <v>701</v>
      </c>
      <c r="I178" s="303" t="s">
        <v>631</v>
      </c>
      <c r="J178" s="303" t="n">
        <v>255</v>
      </c>
      <c r="K178" s="345"/>
    </row>
    <row r="179" customFormat="false" ht="15" hidden="false" customHeight="true" outlineLevel="0" collapsed="false">
      <c r="B179" s="325"/>
      <c r="C179" s="303" t="s">
        <v>133</v>
      </c>
      <c r="D179" s="303"/>
      <c r="E179" s="303"/>
      <c r="F179" s="324" t="s">
        <v>629</v>
      </c>
      <c r="G179" s="303"/>
      <c r="H179" s="303" t="s">
        <v>594</v>
      </c>
      <c r="I179" s="303" t="s">
        <v>631</v>
      </c>
      <c r="J179" s="303" t="n">
        <v>10</v>
      </c>
      <c r="K179" s="345"/>
    </row>
    <row r="180" customFormat="false" ht="15" hidden="false" customHeight="true" outlineLevel="0" collapsed="false">
      <c r="B180" s="325"/>
      <c r="C180" s="303" t="s">
        <v>134</v>
      </c>
      <c r="D180" s="303"/>
      <c r="E180" s="303"/>
      <c r="F180" s="324" t="s">
        <v>629</v>
      </c>
      <c r="G180" s="303"/>
      <c r="H180" s="303" t="s">
        <v>702</v>
      </c>
      <c r="I180" s="303" t="s">
        <v>663</v>
      </c>
      <c r="J180" s="303"/>
      <c r="K180" s="345"/>
    </row>
    <row r="181" customFormat="false" ht="15" hidden="false" customHeight="true" outlineLevel="0" collapsed="false">
      <c r="B181" s="325"/>
      <c r="C181" s="303" t="s">
        <v>703</v>
      </c>
      <c r="D181" s="303"/>
      <c r="E181" s="303"/>
      <c r="F181" s="324" t="s">
        <v>629</v>
      </c>
      <c r="G181" s="303"/>
      <c r="H181" s="303" t="s">
        <v>704</v>
      </c>
      <c r="I181" s="303" t="s">
        <v>663</v>
      </c>
      <c r="J181" s="303"/>
      <c r="K181" s="345"/>
    </row>
    <row r="182" customFormat="false" ht="15" hidden="false" customHeight="true" outlineLevel="0" collapsed="false">
      <c r="B182" s="325"/>
      <c r="C182" s="303" t="s">
        <v>692</v>
      </c>
      <c r="D182" s="303"/>
      <c r="E182" s="303"/>
      <c r="F182" s="324" t="s">
        <v>629</v>
      </c>
      <c r="G182" s="303"/>
      <c r="H182" s="303" t="s">
        <v>705</v>
      </c>
      <c r="I182" s="303" t="s">
        <v>663</v>
      </c>
      <c r="J182" s="303"/>
      <c r="K182" s="345"/>
    </row>
    <row r="183" customFormat="false" ht="15" hidden="false" customHeight="true" outlineLevel="0" collapsed="false">
      <c r="B183" s="325"/>
      <c r="C183" s="303" t="s">
        <v>136</v>
      </c>
      <c r="D183" s="303"/>
      <c r="E183" s="303"/>
      <c r="F183" s="324" t="s">
        <v>635</v>
      </c>
      <c r="G183" s="303"/>
      <c r="H183" s="303" t="s">
        <v>706</v>
      </c>
      <c r="I183" s="303" t="s">
        <v>631</v>
      </c>
      <c r="J183" s="303" t="n">
        <v>50</v>
      </c>
      <c r="K183" s="345"/>
    </row>
    <row r="184" customFormat="false" ht="15" hidden="false" customHeight="true" outlineLevel="0" collapsed="false">
      <c r="B184" s="325"/>
      <c r="C184" s="303" t="s">
        <v>707</v>
      </c>
      <c r="D184" s="303"/>
      <c r="E184" s="303"/>
      <c r="F184" s="324" t="s">
        <v>635</v>
      </c>
      <c r="G184" s="303"/>
      <c r="H184" s="303" t="s">
        <v>708</v>
      </c>
      <c r="I184" s="303" t="s">
        <v>709</v>
      </c>
      <c r="J184" s="303"/>
      <c r="K184" s="345"/>
    </row>
    <row r="185" customFormat="false" ht="15" hidden="false" customHeight="true" outlineLevel="0" collapsed="false">
      <c r="B185" s="325"/>
      <c r="C185" s="303" t="s">
        <v>710</v>
      </c>
      <c r="D185" s="303"/>
      <c r="E185" s="303"/>
      <c r="F185" s="324" t="s">
        <v>635</v>
      </c>
      <c r="G185" s="303"/>
      <c r="H185" s="303" t="s">
        <v>711</v>
      </c>
      <c r="I185" s="303" t="s">
        <v>709</v>
      </c>
      <c r="J185" s="303"/>
      <c r="K185" s="345"/>
    </row>
    <row r="186" customFormat="false" ht="15" hidden="false" customHeight="true" outlineLevel="0" collapsed="false">
      <c r="B186" s="325"/>
      <c r="C186" s="303" t="s">
        <v>712</v>
      </c>
      <c r="D186" s="303"/>
      <c r="E186" s="303"/>
      <c r="F186" s="324" t="s">
        <v>635</v>
      </c>
      <c r="G186" s="303"/>
      <c r="H186" s="303" t="s">
        <v>713</v>
      </c>
      <c r="I186" s="303" t="s">
        <v>709</v>
      </c>
      <c r="J186" s="303"/>
      <c r="K186" s="345"/>
    </row>
    <row r="187" customFormat="false" ht="15" hidden="false" customHeight="true" outlineLevel="0" collapsed="false">
      <c r="B187" s="325"/>
      <c r="C187" s="357" t="s">
        <v>714</v>
      </c>
      <c r="D187" s="303"/>
      <c r="E187" s="303"/>
      <c r="F187" s="324" t="s">
        <v>635</v>
      </c>
      <c r="G187" s="303"/>
      <c r="H187" s="303" t="s">
        <v>715</v>
      </c>
      <c r="I187" s="303" t="s">
        <v>716</v>
      </c>
      <c r="J187" s="358" t="s">
        <v>717</v>
      </c>
      <c r="K187" s="345"/>
    </row>
    <row r="188" customFormat="false" ht="15" hidden="false" customHeight="true" outlineLevel="0" collapsed="false">
      <c r="B188" s="325"/>
      <c r="C188" s="309" t="s">
        <v>42</v>
      </c>
      <c r="D188" s="303"/>
      <c r="E188" s="303"/>
      <c r="F188" s="324" t="s">
        <v>629</v>
      </c>
      <c r="G188" s="303"/>
      <c r="H188" s="296" t="s">
        <v>718</v>
      </c>
      <c r="I188" s="303" t="s">
        <v>719</v>
      </c>
      <c r="J188" s="303"/>
      <c r="K188" s="345"/>
    </row>
    <row r="189" customFormat="false" ht="15" hidden="false" customHeight="true" outlineLevel="0" collapsed="false">
      <c r="B189" s="325"/>
      <c r="C189" s="309" t="s">
        <v>720</v>
      </c>
      <c r="D189" s="303"/>
      <c r="E189" s="303"/>
      <c r="F189" s="324" t="s">
        <v>629</v>
      </c>
      <c r="G189" s="303"/>
      <c r="H189" s="303" t="s">
        <v>721</v>
      </c>
      <c r="I189" s="303" t="s">
        <v>663</v>
      </c>
      <c r="J189" s="303"/>
      <c r="K189" s="345"/>
    </row>
    <row r="190" customFormat="false" ht="15" hidden="false" customHeight="true" outlineLevel="0" collapsed="false">
      <c r="B190" s="325"/>
      <c r="C190" s="309" t="s">
        <v>722</v>
      </c>
      <c r="D190" s="303"/>
      <c r="E190" s="303"/>
      <c r="F190" s="324" t="s">
        <v>629</v>
      </c>
      <c r="G190" s="303"/>
      <c r="H190" s="303" t="s">
        <v>723</v>
      </c>
      <c r="I190" s="303" t="s">
        <v>663</v>
      </c>
      <c r="J190" s="303"/>
      <c r="K190" s="345"/>
    </row>
    <row r="191" customFormat="false" ht="15" hidden="false" customHeight="true" outlineLevel="0" collapsed="false">
      <c r="B191" s="325"/>
      <c r="C191" s="309" t="s">
        <v>724</v>
      </c>
      <c r="D191" s="303"/>
      <c r="E191" s="303"/>
      <c r="F191" s="324" t="s">
        <v>635</v>
      </c>
      <c r="G191" s="303"/>
      <c r="H191" s="303" t="s">
        <v>725</v>
      </c>
      <c r="I191" s="303" t="s">
        <v>663</v>
      </c>
      <c r="J191" s="303"/>
      <c r="K191" s="345"/>
    </row>
    <row r="192" customFormat="false" ht="15" hidden="false" customHeight="true" outlineLevel="0" collapsed="false">
      <c r="B192" s="351"/>
      <c r="C192" s="359"/>
      <c r="D192" s="334"/>
      <c r="E192" s="334"/>
      <c r="F192" s="334"/>
      <c r="G192" s="334"/>
      <c r="H192" s="334"/>
      <c r="I192" s="334"/>
      <c r="J192" s="334"/>
      <c r="K192" s="352"/>
    </row>
    <row r="193" customFormat="false" ht="18.75" hidden="false" customHeight="true" outlineLevel="0" collapsed="false">
      <c r="B193" s="296"/>
      <c r="C193" s="303"/>
      <c r="D193" s="303"/>
      <c r="E193" s="303"/>
      <c r="F193" s="324"/>
      <c r="G193" s="303"/>
      <c r="H193" s="303"/>
      <c r="I193" s="303"/>
      <c r="J193" s="303"/>
      <c r="K193" s="296"/>
    </row>
    <row r="194" customFormat="false" ht="18.75" hidden="false" customHeight="true" outlineLevel="0" collapsed="false">
      <c r="B194" s="296"/>
      <c r="C194" s="303"/>
      <c r="D194" s="303"/>
      <c r="E194" s="303"/>
      <c r="F194" s="324"/>
      <c r="G194" s="303"/>
      <c r="H194" s="303"/>
      <c r="I194" s="303"/>
      <c r="J194" s="303"/>
      <c r="K194" s="296"/>
    </row>
    <row r="195" customFormat="false" ht="18.75" hidden="false" customHeight="true" outlineLevel="0" collapsed="false">
      <c r="B195" s="310"/>
      <c r="C195" s="310"/>
      <c r="D195" s="310"/>
      <c r="E195" s="310"/>
      <c r="F195" s="310"/>
      <c r="G195" s="310"/>
      <c r="H195" s="310"/>
      <c r="I195" s="310"/>
      <c r="J195" s="310"/>
      <c r="K195" s="310"/>
    </row>
    <row r="196" customFormat="false" ht="13.5" hidden="false" customHeight="false" outlineLevel="0" collapsed="false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customFormat="false" ht="21" hidden="false" customHeight="true" outlineLevel="0" collapsed="false">
      <c r="B197" s="289"/>
      <c r="C197" s="290" t="s">
        <v>726</v>
      </c>
      <c r="D197" s="290"/>
      <c r="E197" s="290"/>
      <c r="F197" s="290"/>
      <c r="G197" s="290"/>
      <c r="H197" s="290"/>
      <c r="I197" s="290"/>
      <c r="J197" s="290"/>
      <c r="K197" s="291"/>
    </row>
    <row r="198" customFormat="false" ht="25.5" hidden="false" customHeight="true" outlineLevel="0" collapsed="false">
      <c r="B198" s="289"/>
      <c r="C198" s="360" t="s">
        <v>727</v>
      </c>
      <c r="D198" s="360"/>
      <c r="E198" s="360"/>
      <c r="F198" s="360" t="s">
        <v>728</v>
      </c>
      <c r="G198" s="361"/>
      <c r="H198" s="360" t="s">
        <v>729</v>
      </c>
      <c r="I198" s="360"/>
      <c r="J198" s="360"/>
      <c r="K198" s="291"/>
    </row>
    <row r="199" customFormat="false" ht="5.25" hidden="false" customHeight="true" outlineLevel="0" collapsed="false">
      <c r="B199" s="325"/>
      <c r="C199" s="322"/>
      <c r="D199" s="322"/>
      <c r="E199" s="322"/>
      <c r="F199" s="322"/>
      <c r="G199" s="303"/>
      <c r="H199" s="322"/>
      <c r="I199" s="322"/>
      <c r="J199" s="322"/>
      <c r="K199" s="345"/>
    </row>
    <row r="200" customFormat="false" ht="15" hidden="false" customHeight="true" outlineLevel="0" collapsed="false">
      <c r="B200" s="325"/>
      <c r="C200" s="303" t="s">
        <v>719</v>
      </c>
      <c r="D200" s="303"/>
      <c r="E200" s="303"/>
      <c r="F200" s="324" t="s">
        <v>43</v>
      </c>
      <c r="G200" s="303"/>
      <c r="H200" s="303" t="s">
        <v>730</v>
      </c>
      <c r="I200" s="303"/>
      <c r="J200" s="303"/>
      <c r="K200" s="345"/>
    </row>
    <row r="201" customFormat="false" ht="15" hidden="false" customHeight="true" outlineLevel="0" collapsed="false">
      <c r="B201" s="325"/>
      <c r="C201" s="331"/>
      <c r="D201" s="303"/>
      <c r="E201" s="303"/>
      <c r="F201" s="324" t="s">
        <v>44</v>
      </c>
      <c r="G201" s="303"/>
      <c r="H201" s="303" t="s">
        <v>731</v>
      </c>
      <c r="I201" s="303"/>
      <c r="J201" s="303"/>
      <c r="K201" s="345"/>
    </row>
    <row r="202" customFormat="false" ht="15" hidden="false" customHeight="true" outlineLevel="0" collapsed="false">
      <c r="B202" s="325"/>
      <c r="C202" s="331"/>
      <c r="D202" s="303"/>
      <c r="E202" s="303"/>
      <c r="F202" s="324" t="s">
        <v>47</v>
      </c>
      <c r="G202" s="303"/>
      <c r="H202" s="303" t="s">
        <v>732</v>
      </c>
      <c r="I202" s="303"/>
      <c r="J202" s="303"/>
      <c r="K202" s="345"/>
    </row>
    <row r="203" customFormat="false" ht="15" hidden="false" customHeight="true" outlineLevel="0" collapsed="false">
      <c r="B203" s="325"/>
      <c r="C203" s="303"/>
      <c r="D203" s="303"/>
      <c r="E203" s="303"/>
      <c r="F203" s="324" t="s">
        <v>45</v>
      </c>
      <c r="G203" s="303"/>
      <c r="H203" s="303" t="s">
        <v>733</v>
      </c>
      <c r="I203" s="303"/>
      <c r="J203" s="303"/>
      <c r="K203" s="345"/>
    </row>
    <row r="204" customFormat="false" ht="15" hidden="false" customHeight="true" outlineLevel="0" collapsed="false">
      <c r="B204" s="325"/>
      <c r="C204" s="303"/>
      <c r="D204" s="303"/>
      <c r="E204" s="303"/>
      <c r="F204" s="324" t="s">
        <v>46</v>
      </c>
      <c r="G204" s="303"/>
      <c r="H204" s="303" t="s">
        <v>734</v>
      </c>
      <c r="I204" s="303"/>
      <c r="J204" s="303"/>
      <c r="K204" s="345"/>
    </row>
    <row r="205" customFormat="false" ht="15" hidden="false" customHeight="true" outlineLevel="0" collapsed="false">
      <c r="B205" s="325"/>
      <c r="C205" s="303"/>
      <c r="D205" s="303"/>
      <c r="E205" s="303"/>
      <c r="F205" s="324"/>
      <c r="G205" s="303"/>
      <c r="H205" s="303"/>
      <c r="I205" s="303"/>
      <c r="J205" s="303"/>
      <c r="K205" s="345"/>
    </row>
    <row r="206" customFormat="false" ht="15" hidden="false" customHeight="true" outlineLevel="0" collapsed="false">
      <c r="B206" s="325"/>
      <c r="C206" s="303" t="s">
        <v>675</v>
      </c>
      <c r="D206" s="303"/>
      <c r="E206" s="303"/>
      <c r="F206" s="324" t="s">
        <v>76</v>
      </c>
      <c r="G206" s="303"/>
      <c r="H206" s="303" t="s">
        <v>735</v>
      </c>
      <c r="I206" s="303"/>
      <c r="J206" s="303"/>
      <c r="K206" s="345"/>
    </row>
    <row r="207" customFormat="false" ht="15" hidden="false" customHeight="true" outlineLevel="0" collapsed="false">
      <c r="B207" s="325"/>
      <c r="C207" s="331"/>
      <c r="D207" s="303"/>
      <c r="E207" s="303"/>
      <c r="F207" s="324" t="s">
        <v>573</v>
      </c>
      <c r="G207" s="303"/>
      <c r="H207" s="303" t="s">
        <v>574</v>
      </c>
      <c r="I207" s="303"/>
      <c r="J207" s="303"/>
      <c r="K207" s="345"/>
    </row>
    <row r="208" customFormat="false" ht="15" hidden="false" customHeight="true" outlineLevel="0" collapsed="false">
      <c r="B208" s="325"/>
      <c r="C208" s="303"/>
      <c r="D208" s="303"/>
      <c r="E208" s="303"/>
      <c r="F208" s="324" t="s">
        <v>571</v>
      </c>
      <c r="G208" s="303"/>
      <c r="H208" s="303" t="s">
        <v>736</v>
      </c>
      <c r="I208" s="303"/>
      <c r="J208" s="303"/>
      <c r="K208" s="345"/>
    </row>
    <row r="209" customFormat="false" ht="15" hidden="false" customHeight="true" outlineLevel="0" collapsed="false">
      <c r="B209" s="362"/>
      <c r="C209" s="331"/>
      <c r="D209" s="331"/>
      <c r="E209" s="331"/>
      <c r="F209" s="324" t="s">
        <v>575</v>
      </c>
      <c r="G209" s="309"/>
      <c r="H209" s="349" t="s">
        <v>576</v>
      </c>
      <c r="I209" s="349"/>
      <c r="J209" s="349"/>
      <c r="K209" s="363"/>
    </row>
    <row r="210" customFormat="false" ht="15" hidden="false" customHeight="true" outlineLevel="0" collapsed="false">
      <c r="B210" s="362"/>
      <c r="C210" s="331"/>
      <c r="D210" s="331"/>
      <c r="E210" s="331"/>
      <c r="F210" s="324" t="s">
        <v>577</v>
      </c>
      <c r="G210" s="309"/>
      <c r="H210" s="349" t="s">
        <v>516</v>
      </c>
      <c r="I210" s="349"/>
      <c r="J210" s="349"/>
      <c r="K210" s="363"/>
    </row>
    <row r="211" customFormat="false" ht="15" hidden="false" customHeight="true" outlineLevel="0" collapsed="false">
      <c r="B211" s="362"/>
      <c r="C211" s="331"/>
      <c r="D211" s="331"/>
      <c r="E211" s="331"/>
      <c r="F211" s="364"/>
      <c r="G211" s="309"/>
      <c r="H211" s="365"/>
      <c r="I211" s="365"/>
      <c r="J211" s="365"/>
      <c r="K211" s="363"/>
    </row>
    <row r="212" customFormat="false" ht="15" hidden="false" customHeight="true" outlineLevel="0" collapsed="false">
      <c r="B212" s="362"/>
      <c r="C212" s="303" t="s">
        <v>699</v>
      </c>
      <c r="D212" s="331"/>
      <c r="E212" s="331"/>
      <c r="F212" s="324" t="n">
        <v>1</v>
      </c>
      <c r="G212" s="309"/>
      <c r="H212" s="349" t="s">
        <v>737</v>
      </c>
      <c r="I212" s="349"/>
      <c r="J212" s="349"/>
      <c r="K212" s="363"/>
    </row>
    <row r="213" customFormat="false" ht="15" hidden="false" customHeight="true" outlineLevel="0" collapsed="false">
      <c r="B213" s="362"/>
      <c r="C213" s="331"/>
      <c r="D213" s="331"/>
      <c r="E213" s="331"/>
      <c r="F213" s="324" t="n">
        <v>2</v>
      </c>
      <c r="G213" s="309"/>
      <c r="H213" s="349" t="s">
        <v>738</v>
      </c>
      <c r="I213" s="349"/>
      <c r="J213" s="349"/>
      <c r="K213" s="363"/>
    </row>
    <row r="214" customFormat="false" ht="15" hidden="false" customHeight="true" outlineLevel="0" collapsed="false">
      <c r="B214" s="362"/>
      <c r="C214" s="331"/>
      <c r="D214" s="331"/>
      <c r="E214" s="331"/>
      <c r="F214" s="324" t="n">
        <v>3</v>
      </c>
      <c r="G214" s="309"/>
      <c r="H214" s="349" t="s">
        <v>739</v>
      </c>
      <c r="I214" s="349"/>
      <c r="J214" s="349"/>
      <c r="K214" s="363"/>
    </row>
    <row r="215" customFormat="false" ht="15" hidden="false" customHeight="true" outlineLevel="0" collapsed="false">
      <c r="B215" s="362"/>
      <c r="C215" s="331"/>
      <c r="D215" s="331"/>
      <c r="E215" s="331"/>
      <c r="F215" s="324" t="n">
        <v>4</v>
      </c>
      <c r="G215" s="309"/>
      <c r="H215" s="349" t="s">
        <v>740</v>
      </c>
      <c r="I215" s="349"/>
      <c r="J215" s="349"/>
      <c r="K215" s="363"/>
    </row>
    <row r="216" customFormat="false" ht="12.75" hidden="false" customHeight="true" outlineLevel="0" collapsed="false">
      <c r="B216" s="366"/>
      <c r="C216" s="367"/>
      <c r="D216" s="367"/>
      <c r="E216" s="367"/>
      <c r="F216" s="367"/>
      <c r="G216" s="367"/>
      <c r="H216" s="367"/>
      <c r="I216" s="367"/>
      <c r="J216" s="367"/>
      <c r="K216" s="368"/>
    </row>
  </sheetData>
  <sheetProtection sheet="true" password="cc35" objects="true" scenarios="true" formatCells="false" formatColumns="false" formatRows="false" sort="false" autoFilter="false"/>
  <mergeCells count="77"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F17:J17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32:J32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D59:J59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C145:J145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09:J209"/>
    <mergeCell ref="H210:J210"/>
    <mergeCell ref="H212:J212"/>
    <mergeCell ref="H213:J213"/>
    <mergeCell ref="H214:J214"/>
    <mergeCell ref="H215:J215"/>
  </mergeCells>
  <printOptions headings="false" gridLines="false" gridLinesSet="true" horizontalCentered="false" verticalCentered="false"/>
  <pageMargins left="0.590277777777778" right="0.590277777777778" top="0.590277777777778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LibreOffice/6.3.1.2$Windows_x86 LibreOffice_project/b79626edf0065ac373bd1df5c28bd630b4424273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2018-03-13T07:28:27Z</dcterms:created>
  <dc:creator>Filip Demel</dc:creator>
  <dc:description/>
  <dc:language>cs-CZ</dc:language>
  <cp:lastModifiedBy>Filip Demel</cp:lastModifiedBy>
  <dcterms:modified xsi:type="dcterms:W3CDTF">2018-03-13T07:28:42Z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